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010" windowHeight="5910" tabRatio="952" activeTab="0"/>
  </bookViews>
  <sheets>
    <sheet name="Menu" sheetId="1" r:id="rId1"/>
    <sheet name="Fig2.3.1" sheetId="2" r:id="rId2"/>
    <sheet name="Fig2.4.1" sheetId="3" r:id="rId3"/>
    <sheet name="Fig2.4.2" sheetId="4" r:id="rId4"/>
    <sheet name="Fig2.4.3" sheetId="5" r:id="rId5"/>
    <sheet name="Fig2.4.4" sheetId="6" r:id="rId6"/>
    <sheet name="Fig2.5.1" sheetId="7" r:id="rId7"/>
    <sheet name="Fig2.5.2" sheetId="8" r:id="rId8"/>
    <sheet name="Fig2.5.3" sheetId="9" r:id="rId9"/>
    <sheet name="Fig2.5.4" sheetId="10" r:id="rId10"/>
    <sheet name="Fig2.6.1" sheetId="11" r:id="rId11"/>
    <sheet name="Fig2.6.2" sheetId="12" r:id="rId12"/>
    <sheet name="Fig2.6.5" sheetId="13" r:id="rId13"/>
    <sheet name="Fig2.6.6" sheetId="14" r:id="rId14"/>
    <sheet name="Fig2.6.7" sheetId="15" r:id="rId15"/>
    <sheet name="Fig2.9.1" sheetId="16" r:id="rId16"/>
    <sheet name="Fig2.9.2" sheetId="17" r:id="rId17"/>
    <sheet name="Fig2.9.3" sheetId="18" r:id="rId18"/>
  </sheets>
  <definedNames>
    <definedName name="_xlnm.Print_Area" localSheetId="11">'Fig2.6.2'!#REF!</definedName>
    <definedName name="qry__Consents_Plant_Type">#REF!</definedName>
    <definedName name="qry__E_UC_Plant_Type">#REF!</definedName>
    <definedName name="qry__SYS_Plant_Type">#REF!</definedName>
    <definedName name="tbl__demand_streams">#REF!</definedName>
    <definedName name="tbl__Margin">#REF!</definedName>
    <definedName name="tbl__Margin_Closure">#REF!</definedName>
    <definedName name="tbl__NGC_demands">#REF!</definedName>
  </definedNames>
  <calcPr fullCalcOnLoad="1"/>
</workbook>
</file>

<file path=xl/sharedStrings.xml><?xml version="1.0" encoding="utf-8"?>
<sst xmlns="http://schemas.openxmlformats.org/spreadsheetml/2006/main" count="221" uniqueCount="89">
  <si>
    <t>Biomass</t>
  </si>
  <si>
    <t>Coal</t>
  </si>
  <si>
    <t>Gas / CHP</t>
  </si>
  <si>
    <t>Hydro</t>
  </si>
  <si>
    <t>Interconnector</t>
  </si>
  <si>
    <t>Nuclear</t>
  </si>
  <si>
    <t>Total</t>
  </si>
  <si>
    <t>Offshore Wind</t>
  </si>
  <si>
    <t>Onshore Wind</t>
  </si>
  <si>
    <t>Other Renewables</t>
  </si>
  <si>
    <t>Slow Progression</t>
  </si>
  <si>
    <t>Other (Oil / Pumped)</t>
  </si>
  <si>
    <t>Demand</t>
  </si>
  <si>
    <t>Gone Green</t>
  </si>
  <si>
    <t>Fuel Type</t>
  </si>
  <si>
    <t>Accelerated Growth</t>
  </si>
  <si>
    <t>Awaiting Consents</t>
  </si>
  <si>
    <t>CHP</t>
  </si>
  <si>
    <t>Consents Approved</t>
  </si>
  <si>
    <t>Existing</t>
  </si>
  <si>
    <t>Under Construction</t>
  </si>
  <si>
    <t>Without Consents</t>
  </si>
  <si>
    <t>GG Demand</t>
  </si>
  <si>
    <t>TOT RENEW</t>
  </si>
  <si>
    <t>% Renewables</t>
  </si>
  <si>
    <t>Offshore Wind Existing</t>
  </si>
  <si>
    <t>Offshore Wind Under Construction</t>
  </si>
  <si>
    <t>Offshore Wind Consented</t>
  </si>
  <si>
    <t>Offshore Wind Scoping</t>
  </si>
  <si>
    <t>Onshore Wind Existing</t>
  </si>
  <si>
    <t>Onshore Wind Under Construction</t>
  </si>
  <si>
    <t>Onshore Wind Consented</t>
  </si>
  <si>
    <t>Onshore Wind Scoping</t>
  </si>
  <si>
    <t>GG Existing</t>
  </si>
  <si>
    <t>SP Existing</t>
  </si>
  <si>
    <t>Offshore Wind Awaiting Consents</t>
  </si>
  <si>
    <t>Onshore Wind Awaiting Conents</t>
  </si>
  <si>
    <t>AG Existing</t>
  </si>
  <si>
    <t>Total de-rated capacity</t>
  </si>
  <si>
    <t>De-rated margin</t>
  </si>
  <si>
    <t>Wind @ 8%</t>
  </si>
  <si>
    <t>Wind @ 20%</t>
  </si>
  <si>
    <t>Wind @ 40%</t>
  </si>
  <si>
    <t>Wind @ 60%</t>
  </si>
  <si>
    <t>Wind @ 80%</t>
  </si>
  <si>
    <t>Wind @ 0%</t>
  </si>
  <si>
    <t>Back To Menu</t>
  </si>
  <si>
    <t>Contracted Background Vs Existing Sceanrios</t>
  </si>
  <si>
    <t>Actual Outturn</t>
  </si>
  <si>
    <t>Marine</t>
  </si>
  <si>
    <t>Wind</t>
  </si>
  <si>
    <t>Figure 2.3.1</t>
  </si>
  <si>
    <t>Electricity Ten Year Statement (ETYS) 2012</t>
  </si>
  <si>
    <t>Figure</t>
  </si>
  <si>
    <t>2.3.1</t>
  </si>
  <si>
    <t>Peak Outturn &amp; Forecast</t>
  </si>
  <si>
    <t>Slow Progression Installed Capacity Mix</t>
  </si>
  <si>
    <t>Gone Green Installed Capacity Mix</t>
  </si>
  <si>
    <t>Accelerated Growth Installed Capacity Mix</t>
  </si>
  <si>
    <t>2.4.1</t>
  </si>
  <si>
    <t>2.4.2</t>
  </si>
  <si>
    <t>2.4.3</t>
  </si>
  <si>
    <t>2.4.4</t>
  </si>
  <si>
    <t>Contracted Background Capacity Mix</t>
  </si>
  <si>
    <t>2.5.1</t>
  </si>
  <si>
    <t>Contracted Background vs Existing Scenarios</t>
  </si>
  <si>
    <t>2.5.2</t>
  </si>
  <si>
    <t>20% Scenario Plant Margins</t>
  </si>
  <si>
    <t>2.5.3</t>
  </si>
  <si>
    <t>Sceanrio De-Rated Plant Margins</t>
  </si>
  <si>
    <t>2.5.4</t>
  </si>
  <si>
    <t>Gone Green Wind Sensitivities</t>
  </si>
  <si>
    <t>2.6.1</t>
  </si>
  <si>
    <t>Renewables Contracted Background by Stage</t>
  </si>
  <si>
    <t>2.6.2</t>
  </si>
  <si>
    <t>Offshore Wind Contracted vs Sceanrios</t>
  </si>
  <si>
    <t>2.6.5</t>
  </si>
  <si>
    <t>2.6.6</t>
  </si>
  <si>
    <t>Marine Contracted vs Sceanrios</t>
  </si>
  <si>
    <t>Onshore Wind Contracted vs Scenarios</t>
  </si>
  <si>
    <t>2.6.7</t>
  </si>
  <si>
    <t>Biomass Contracted vs Sceanrios</t>
  </si>
  <si>
    <t>2.9.1</t>
  </si>
  <si>
    <t>Slow Progression Embedded Generation</t>
  </si>
  <si>
    <t>Gone Green Embedded Generation</t>
  </si>
  <si>
    <t>Accelerated Growth Embedded Generation</t>
  </si>
  <si>
    <t>2.9.2</t>
  </si>
  <si>
    <t>2.9.3</t>
  </si>
  <si>
    <t>Chapter 2 - Charts &amp; Data Tables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</si>
</sst>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"/>
    <numFmt numFmtId="179" formatCode="0.00000"/>
    <numFmt numFmtId="180" formatCode="0.0%"/>
    <numFmt numFmtId="181" formatCode="mmm\-yyyy"/>
  </numFmts>
  <fonts count="28">
    <font>
      <sz val="10"/>
      <name val="Arial"/>
      <family val="0"/>
    </font>
    <font>
      <b/>
      <sz val="9"/>
      <name val="Arial"/>
      <family val="2"/>
    </font>
    <font>
      <sz val="11"/>
      <name val="CG Omega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1.25"/>
      <name val="Arial"/>
      <family val="0"/>
    </font>
    <font>
      <sz val="12"/>
      <name val="Arial"/>
      <family val="0"/>
    </font>
    <font>
      <sz val="16.25"/>
      <name val="Arial"/>
      <family val="0"/>
    </font>
    <font>
      <b/>
      <sz val="8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5.25"/>
      <name val="Arial"/>
      <family val="0"/>
    </font>
    <font>
      <b/>
      <sz val="9.25"/>
      <name val="Arial"/>
      <family val="2"/>
    </font>
    <font>
      <sz val="10.2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9.25"/>
      <name val="Arial"/>
      <family val="0"/>
    </font>
    <font>
      <sz val="18"/>
      <name val="Arial"/>
      <family val="0"/>
    </font>
    <font>
      <sz val="17.25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1" xfId="21" applyFont="1" applyFill="1" applyBorder="1">
      <alignment/>
      <protection/>
    </xf>
    <xf numFmtId="0" fontId="1" fillId="2" borderId="2" xfId="21" applyFont="1" applyFill="1" applyBorder="1">
      <alignment/>
      <protection/>
    </xf>
    <xf numFmtId="0" fontId="1" fillId="2" borderId="3" xfId="21" applyFont="1" applyFill="1" applyBorder="1">
      <alignment/>
      <protection/>
    </xf>
    <xf numFmtId="0" fontId="1" fillId="2" borderId="4" xfId="21" applyFont="1" applyFill="1" applyBorder="1">
      <alignment/>
      <protection/>
    </xf>
    <xf numFmtId="1" fontId="3" fillId="2" borderId="5" xfId="21" applyNumberFormat="1" applyFont="1" applyFill="1" applyBorder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5" xfId="21" applyFont="1" applyFill="1" applyBorder="1">
      <alignment/>
      <protection/>
    </xf>
    <xf numFmtId="1" fontId="1" fillId="2" borderId="5" xfId="21" applyNumberFormat="1" applyFont="1" applyFill="1" applyBorder="1">
      <alignment/>
      <protection/>
    </xf>
    <xf numFmtId="3" fontId="1" fillId="3" borderId="5" xfId="21" applyNumberFormat="1" applyFont="1" applyFill="1" applyBorder="1">
      <alignment/>
      <protection/>
    </xf>
    <xf numFmtId="0" fontId="1" fillId="3" borderId="5" xfId="21" applyFont="1" applyFill="1" applyBorder="1">
      <alignment/>
      <protection/>
    </xf>
    <xf numFmtId="0" fontId="0" fillId="0" borderId="0" xfId="0" applyFont="1" applyFill="1" applyBorder="1" applyAlignment="1">
      <alignment/>
    </xf>
    <xf numFmtId="2" fontId="3" fillId="2" borderId="5" xfId="21" applyNumberFormat="1" applyFont="1" applyFill="1" applyBorder="1">
      <alignment/>
      <protection/>
    </xf>
    <xf numFmtId="2" fontId="1" fillId="3" borderId="5" xfId="21" applyNumberFormat="1" applyFont="1" applyFill="1" applyBorder="1">
      <alignment/>
      <protection/>
    </xf>
    <xf numFmtId="0" fontId="1" fillId="0" borderId="0" xfId="21" applyFont="1" applyFill="1" applyBorder="1">
      <alignment/>
      <protection/>
    </xf>
    <xf numFmtId="3" fontId="1" fillId="0" borderId="0" xfId="21" applyNumberFormat="1" applyFont="1" applyFill="1" applyBorder="1">
      <alignment/>
      <protection/>
    </xf>
    <xf numFmtId="0" fontId="4" fillId="0" borderId="5" xfId="0" applyFont="1" applyFill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2" fontId="0" fillId="0" borderId="5" xfId="0" applyNumberFormat="1" applyBorder="1" applyAlignment="1">
      <alignment/>
    </xf>
    <xf numFmtId="0" fontId="5" fillId="0" borderId="0" xfId="0" applyFont="1" applyFill="1" applyBorder="1" applyAlignment="1">
      <alignment/>
    </xf>
    <xf numFmtId="2" fontId="3" fillId="4" borderId="5" xfId="21" applyNumberFormat="1" applyFont="1" applyFill="1" applyBorder="1">
      <alignment/>
      <protection/>
    </xf>
    <xf numFmtId="3" fontId="1" fillId="4" borderId="5" xfId="21" applyNumberFormat="1" applyFont="1" applyFill="1" applyBorder="1">
      <alignment/>
      <protection/>
    </xf>
    <xf numFmtId="0" fontId="1" fillId="4" borderId="3" xfId="21" applyFont="1" applyFill="1" applyBorder="1">
      <alignment/>
      <protection/>
    </xf>
    <xf numFmtId="10" fontId="4" fillId="0" borderId="0" xfId="0" applyNumberFormat="1" applyFont="1" applyAlignment="1">
      <alignment/>
    </xf>
    <xf numFmtId="2" fontId="1" fillId="4" borderId="5" xfId="21" applyNumberFormat="1" applyFont="1" applyFill="1" applyBorder="1">
      <alignment/>
      <protection/>
    </xf>
    <xf numFmtId="2" fontId="0" fillId="0" borderId="5" xfId="0" applyNumberFormat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0" borderId="5" xfId="22" applyNumberFormat="1" applyFont="1" applyBorder="1" applyAlignment="1">
      <alignment horizontal="center"/>
      <protection/>
    </xf>
    <xf numFmtId="0" fontId="4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3" fontId="3" fillId="2" borderId="5" xfId="21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3" fontId="3" fillId="0" borderId="0" xfId="21" applyNumberFormat="1" applyFont="1" applyFill="1" applyBorder="1">
      <alignment/>
      <protection/>
    </xf>
    <xf numFmtId="9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9" fontId="3" fillId="0" borderId="0" xfId="0" applyNumberFormat="1" applyFont="1" applyAlignment="1">
      <alignment/>
    </xf>
    <xf numFmtId="1" fontId="1" fillId="4" borderId="5" xfId="21" applyNumberFormat="1" applyFont="1" applyFill="1" applyBorder="1">
      <alignment/>
      <protection/>
    </xf>
    <xf numFmtId="1" fontId="3" fillId="4" borderId="5" xfId="21" applyNumberFormat="1" applyFont="1" applyFill="1" applyBorder="1">
      <alignment/>
      <protection/>
    </xf>
    <xf numFmtId="0" fontId="0" fillId="0" borderId="0" xfId="0" applyFont="1" applyAlignment="1">
      <alignment/>
    </xf>
    <xf numFmtId="2" fontId="3" fillId="0" borderId="5" xfId="0" applyNumberFormat="1" applyFont="1" applyBorder="1" applyAlignment="1">
      <alignment/>
    </xf>
    <xf numFmtId="2" fontId="3" fillId="4" borderId="5" xfId="0" applyNumberFormat="1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5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5" xfId="0" applyNumberFormat="1" applyFill="1" applyBorder="1" applyAlignment="1">
      <alignment/>
    </xf>
    <xf numFmtId="180" fontId="0" fillId="0" borderId="0" xfId="0" applyNumberFormat="1" applyAlignment="1">
      <alignment/>
    </xf>
    <xf numFmtId="2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/>
    </xf>
    <xf numFmtId="177" fontId="0" fillId="0" borderId="5" xfId="0" applyNumberFormat="1" applyBorder="1" applyAlignment="1">
      <alignment/>
    </xf>
    <xf numFmtId="0" fontId="0" fillId="4" borderId="5" xfId="0" applyFill="1" applyBorder="1" applyAlignment="1">
      <alignment/>
    </xf>
    <xf numFmtId="180" fontId="0" fillId="0" borderId="5" xfId="0" applyNumberFormat="1" applyBorder="1" applyAlignment="1">
      <alignment/>
    </xf>
    <xf numFmtId="0" fontId="7" fillId="0" borderId="0" xfId="2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 2_Offshore_Section_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43"/>
          <c:w val="0.9482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'Fig2.3.1'!$A$5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'Fig2.3.1'!$B$3:$AC$3</c:f>
              <c:numCache/>
            </c:numRef>
          </c:cat>
          <c:val>
            <c:numRef>
              <c:f>'Fig2.3.1'!$B$5:$AC$5</c:f>
              <c:numCache/>
            </c:numRef>
          </c:val>
          <c:smooth val="0"/>
        </c:ser>
        <c:ser>
          <c:idx val="1"/>
          <c:order val="1"/>
          <c:tx>
            <c:strRef>
              <c:f>'Fig2.3.1'!$A$6</c:f>
              <c:strCache>
                <c:ptCount val="1"/>
                <c:pt idx="0">
                  <c:v>Gone Green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'Fig2.3.1'!$B$3:$AC$3</c:f>
              <c:numCache/>
            </c:numRef>
          </c:cat>
          <c:val>
            <c:numRef>
              <c:f>'Fig2.3.1'!$B$6:$AC$6</c:f>
              <c:numCache/>
            </c:numRef>
          </c:val>
          <c:smooth val="0"/>
        </c:ser>
        <c:ser>
          <c:idx val="2"/>
          <c:order val="2"/>
          <c:tx>
            <c:strRef>
              <c:f>'Fig2.3.1'!$A$7</c:f>
              <c:strCache>
                <c:ptCount val="1"/>
                <c:pt idx="0">
                  <c:v>Accelerated Growth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'Fig2.3.1'!$B$3:$AC$3</c:f>
              <c:numCache/>
            </c:numRef>
          </c:cat>
          <c:val>
            <c:numRef>
              <c:f>'Fig2.3.1'!$B$7:$AC$7</c:f>
              <c:numCache/>
            </c:numRef>
          </c:val>
          <c:smooth val="0"/>
        </c:ser>
        <c:ser>
          <c:idx val="3"/>
          <c:order val="3"/>
          <c:tx>
            <c:strRef>
              <c:f>'Fig2.3.1'!$A$4</c:f>
              <c:strCache>
                <c:ptCount val="1"/>
                <c:pt idx="0">
                  <c:v>Actual Outturn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'Fig2.3.1'!$B$3:$AC$3</c:f>
              <c:numCache/>
            </c:numRef>
          </c:cat>
          <c:val>
            <c:numRef>
              <c:f>'Fig2.3.1'!$B$4:$AC$4</c:f>
              <c:numCache/>
            </c:numRef>
          </c:val>
          <c:smooth val="0"/>
        </c:ser>
        <c:axId val="25684729"/>
        <c:axId val="29835970"/>
      </c:line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 val="autoZero"/>
        <c:auto val="1"/>
        <c:lblOffset val="100"/>
        <c:noMultiLvlLbl val="0"/>
      </c:catAx>
      <c:valAx>
        <c:axId val="29835970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8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625"/>
          <c:y val="0.9065"/>
          <c:w val="0.9065"/>
          <c:h val="0.0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05"/>
          <c:w val="0.95"/>
          <c:h val="0.77525"/>
        </c:manualLayout>
      </c:layout>
      <c:areaChart>
        <c:grouping val="stacked"/>
        <c:varyColors val="0"/>
        <c:ser>
          <c:idx val="0"/>
          <c:order val="0"/>
          <c:tx>
            <c:strRef>
              <c:f>'Fig2.6.1'!$A$4</c:f>
              <c:strCache>
                <c:ptCount val="1"/>
                <c:pt idx="0">
                  <c:v>Existing</c:v>
                </c:pt>
              </c:strCache>
            </c:strRef>
          </c:tx>
          <c:spPr>
            <a:solidFill>
              <a:srgbClr val="0066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'Fig2.5.1'!$B$3:$V$3</c:f>
              <c:numCach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'Fig2.6.1'!$B$4:$V$4</c:f>
              <c:numCache/>
            </c:numRef>
          </c:val>
        </c:ser>
        <c:ser>
          <c:idx val="1"/>
          <c:order val="1"/>
          <c:tx>
            <c:strRef>
              <c:f>'Fig2.6.1'!$A$5</c:f>
              <c:strCache>
                <c:ptCount val="1"/>
                <c:pt idx="0">
                  <c:v>Under Construction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'Fig2.5.1'!$B$3:$V$3</c:f>
              <c:numCach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'Fig2.6.1'!$B$5:$V$5</c:f>
              <c:numCache/>
            </c:numRef>
          </c:val>
        </c:ser>
        <c:ser>
          <c:idx val="2"/>
          <c:order val="2"/>
          <c:tx>
            <c:strRef>
              <c:f>'Fig2.6.1'!$A$6</c:f>
              <c:strCache>
                <c:ptCount val="1"/>
                <c:pt idx="0">
                  <c:v>Consents Approved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'Fig2.5.1'!$B$3:$V$3</c:f>
              <c:numCach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'Fig2.6.1'!$B$6:$V$6</c:f>
              <c:numCache/>
            </c:numRef>
          </c:val>
        </c:ser>
        <c:ser>
          <c:idx val="3"/>
          <c:order val="3"/>
          <c:tx>
            <c:strRef>
              <c:f>'Fig2.6.1'!$A$7</c:f>
              <c:strCache>
                <c:ptCount val="1"/>
                <c:pt idx="0">
                  <c:v>Awaiting Consents</c:v>
                </c:pt>
              </c:strCache>
            </c:strRef>
          </c:tx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'Fig2.5.1'!$B$3:$V$3</c:f>
              <c:numCach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'Fig2.6.1'!$B$7:$V$7</c:f>
              <c:numCache/>
            </c:numRef>
          </c:val>
        </c:ser>
        <c:ser>
          <c:idx val="4"/>
          <c:order val="4"/>
          <c:tx>
            <c:strRef>
              <c:f>'Fig2.6.1'!$A$8</c:f>
              <c:strCache>
                <c:ptCount val="1"/>
                <c:pt idx="0">
                  <c:v>Without Consents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'Fig2.5.1'!$B$3:$V$3</c:f>
              <c:numCach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'Fig2.6.1'!$B$8:$V$8</c:f>
              <c:numCache/>
            </c:numRef>
          </c:val>
        </c:ser>
        <c:axId val="55654769"/>
        <c:axId val="31130874"/>
      </c:areaChart>
      <c:lineChart>
        <c:grouping val="standard"/>
        <c:varyColors val="0"/>
        <c:ser>
          <c:idx val="5"/>
          <c:order val="5"/>
          <c:tx>
            <c:strRef>
              <c:f>'Fig2.6.1'!$A$9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'Fig2.5.1'!$B$3:$V$3</c:f>
              <c:numCach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'Fig2.6.1'!$B$9:$V$9</c:f>
              <c:numCache/>
            </c:numRef>
          </c:val>
          <c:smooth val="0"/>
        </c:ser>
        <c:ser>
          <c:idx val="6"/>
          <c:order val="6"/>
          <c:tx>
            <c:strRef>
              <c:f>'Fig2.6.1'!$A$10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'Fig2.5.1'!$B$3:$V$3</c:f>
              <c:numCach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'Fig2.6.1'!$B$10:$V$10</c:f>
              <c:numCache/>
            </c:numRef>
          </c:val>
          <c:smooth val="0"/>
        </c:ser>
        <c:ser>
          <c:idx val="7"/>
          <c:order val="7"/>
          <c:tx>
            <c:strRef>
              <c:f>'Fig2.6.1'!$A$11</c:f>
              <c:strCache>
                <c:ptCount val="1"/>
                <c:pt idx="0">
                  <c:v>Accelerated Growth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'Fig2.5.1'!$B$3:$V$3</c:f>
              <c:numCach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'Fig2.6.1'!$B$11:$V$11</c:f>
              <c:numCache/>
            </c:numRef>
          </c:val>
          <c:smooth val="0"/>
        </c:ser>
        <c:axId val="55654769"/>
        <c:axId val="31130874"/>
      </c:line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30874"/>
        <c:crosses val="autoZero"/>
        <c:auto val="1"/>
        <c:lblOffset val="100"/>
        <c:noMultiLvlLbl val="0"/>
      </c:catAx>
      <c:valAx>
        <c:axId val="3113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547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25"/>
          <c:y val="0.8475"/>
          <c:w val="0.739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95"/>
          <c:w val="0.9585"/>
          <c:h val="0.797"/>
        </c:manualLayout>
      </c:layout>
      <c:areaChart>
        <c:grouping val="stacked"/>
        <c:varyColors val="0"/>
        <c:ser>
          <c:idx val="0"/>
          <c:order val="0"/>
          <c:tx>
            <c:strRef>
              <c:f>'Fig2.6.2'!$A$4</c:f>
              <c:strCache>
                <c:ptCount val="1"/>
                <c:pt idx="0">
                  <c:v>Offshore Wind Existing</c:v>
                </c:pt>
              </c:strCache>
            </c:strRef>
          </c:tx>
          <c:spPr>
            <a:solidFill>
              <a:srgbClr val="0066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'Fig2.6.2'!$B$3:$V$3</c:f>
              <c:numCache/>
            </c:numRef>
          </c:cat>
          <c:val>
            <c:numRef>
              <c:f>'Fig2.6.2'!$B$4:$V$4</c:f>
              <c:numCache/>
            </c:numRef>
          </c:val>
        </c:ser>
        <c:ser>
          <c:idx val="1"/>
          <c:order val="1"/>
          <c:tx>
            <c:strRef>
              <c:f>'Fig2.6.2'!$A$5</c:f>
              <c:strCache>
                <c:ptCount val="1"/>
                <c:pt idx="0">
                  <c:v>Offshore Wind Under Construction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'Fig2.6.2'!$B$3:$V$3</c:f>
              <c:numCache/>
            </c:numRef>
          </c:cat>
          <c:val>
            <c:numRef>
              <c:f>'Fig2.6.2'!$B$5:$V$5</c:f>
              <c:numCache/>
            </c:numRef>
          </c:val>
        </c:ser>
        <c:ser>
          <c:idx val="2"/>
          <c:order val="2"/>
          <c:tx>
            <c:strRef>
              <c:f>'Fig2.6.2'!$A$6</c:f>
              <c:strCache>
                <c:ptCount val="1"/>
                <c:pt idx="0">
                  <c:v>Offshore Wind Consented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'Fig2.6.2'!$B$3:$V$3</c:f>
              <c:numCache/>
            </c:numRef>
          </c:cat>
          <c:val>
            <c:numRef>
              <c:f>'Fig2.6.2'!$B$6:$V$6</c:f>
              <c:numCache/>
            </c:numRef>
          </c:val>
        </c:ser>
        <c:ser>
          <c:idx val="7"/>
          <c:order val="3"/>
          <c:tx>
            <c:strRef>
              <c:f>'Fig2.6.2'!$A$7</c:f>
              <c:strCache>
                <c:ptCount val="1"/>
                <c:pt idx="0">
                  <c:v>Offshore Wind Awaiting Consents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'Fig2.6.2'!$B$7:$V$7</c:f>
              <c:numCache/>
            </c:numRef>
          </c:val>
        </c:ser>
        <c:ser>
          <c:idx val="3"/>
          <c:order val="4"/>
          <c:tx>
            <c:strRef>
              <c:f>'Fig2.6.2'!$A$8</c:f>
              <c:strCache>
                <c:ptCount val="1"/>
                <c:pt idx="0">
                  <c:v>Offshore Wind Scoping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'Fig2.6.2'!$B$3:$V$3</c:f>
              <c:numCache/>
            </c:numRef>
          </c:cat>
          <c:val>
            <c:numRef>
              <c:f>'Fig2.6.2'!$B$8:$V$8</c:f>
              <c:numCache/>
            </c:numRef>
          </c:val>
        </c:ser>
        <c:axId val="11742411"/>
        <c:axId val="38572836"/>
      </c:areaChart>
      <c:lineChart>
        <c:grouping val="standard"/>
        <c:varyColors val="0"/>
        <c:ser>
          <c:idx val="4"/>
          <c:order val="5"/>
          <c:tx>
            <c:strRef>
              <c:f>'Fig2.6.2'!$A$9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'Fig2.6.2'!$B$3:$V$3</c:f>
              <c:numCache/>
            </c:numRef>
          </c:cat>
          <c:val>
            <c:numRef>
              <c:f>'Fig2.6.2'!$B$9:$V$9</c:f>
              <c:numCache/>
            </c:numRef>
          </c:val>
          <c:smooth val="0"/>
        </c:ser>
        <c:ser>
          <c:idx val="5"/>
          <c:order val="6"/>
          <c:tx>
            <c:strRef>
              <c:f>'Fig2.6.2'!$A$10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'Fig2.6.2'!$B$3:$V$3</c:f>
              <c:numCache/>
            </c:numRef>
          </c:cat>
          <c:val>
            <c:numRef>
              <c:f>'Fig2.6.2'!$B$10:$V$10</c:f>
              <c:numCache/>
            </c:numRef>
          </c:val>
          <c:smooth val="0"/>
        </c:ser>
        <c:ser>
          <c:idx val="6"/>
          <c:order val="7"/>
          <c:tx>
            <c:strRef>
              <c:f>'Fig2.6.2'!$A$11</c:f>
              <c:strCache>
                <c:ptCount val="1"/>
                <c:pt idx="0">
                  <c:v>Accelerated Growth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'Fig2.6.2'!$B$3:$V$3</c:f>
              <c:numCache/>
            </c:numRef>
          </c:cat>
          <c:val>
            <c:numRef>
              <c:f>'Fig2.6.2'!$B$11:$V$11</c:f>
              <c:numCache/>
            </c:numRef>
          </c:val>
          <c:smooth val="0"/>
        </c:ser>
        <c:axId val="11742411"/>
        <c:axId val="38572836"/>
      </c:line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72836"/>
        <c:crosses val="autoZero"/>
        <c:auto val="1"/>
        <c:lblOffset val="100"/>
        <c:noMultiLvlLbl val="0"/>
      </c:catAx>
      <c:valAx>
        <c:axId val="38572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424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4875"/>
          <c:w val="0.9037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65"/>
          <c:w val="0.97025"/>
          <c:h val="0.81675"/>
        </c:manualLayout>
      </c:layout>
      <c:areaChart>
        <c:grouping val="stacked"/>
        <c:varyColors val="0"/>
        <c:ser>
          <c:idx val="0"/>
          <c:order val="0"/>
          <c:tx>
            <c:strRef>
              <c:f>'Fig2.6.5'!$A$4</c:f>
              <c:strCache>
                <c:ptCount val="1"/>
                <c:pt idx="0">
                  <c:v>Onshore Wind Existing</c:v>
                </c:pt>
              </c:strCache>
            </c:strRef>
          </c:tx>
          <c:spPr>
            <a:solidFill>
              <a:srgbClr val="0066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'Fig2.6.5'!$B$3:$V$3</c:f>
              <c:numCache/>
            </c:numRef>
          </c:cat>
          <c:val>
            <c:numRef>
              <c:f>'Fig2.6.5'!$B$4:$V$4</c:f>
              <c:numCache/>
            </c:numRef>
          </c:val>
        </c:ser>
        <c:ser>
          <c:idx val="1"/>
          <c:order val="1"/>
          <c:tx>
            <c:strRef>
              <c:f>'Fig2.6.5'!$A$5</c:f>
              <c:strCache>
                <c:ptCount val="1"/>
                <c:pt idx="0">
                  <c:v>Onshore Wind Under Construction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'Fig2.6.5'!$B$3:$V$3</c:f>
              <c:numCache/>
            </c:numRef>
          </c:cat>
          <c:val>
            <c:numRef>
              <c:f>'Fig2.6.5'!$B$5:$V$5</c:f>
              <c:numCache/>
            </c:numRef>
          </c:val>
        </c:ser>
        <c:ser>
          <c:idx val="2"/>
          <c:order val="2"/>
          <c:tx>
            <c:strRef>
              <c:f>'Fig2.6.5'!$A$6</c:f>
              <c:strCache>
                <c:ptCount val="1"/>
                <c:pt idx="0">
                  <c:v>Onshore Wind Consented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'Fig2.6.5'!$B$3:$V$3</c:f>
              <c:numCache/>
            </c:numRef>
          </c:cat>
          <c:val>
            <c:numRef>
              <c:f>'Fig2.6.5'!$B$6:$V$6</c:f>
              <c:numCache/>
            </c:numRef>
          </c:val>
        </c:ser>
        <c:ser>
          <c:idx val="7"/>
          <c:order val="3"/>
          <c:tx>
            <c:strRef>
              <c:f>'Fig2.6.5'!$A$7</c:f>
              <c:strCache>
                <c:ptCount val="1"/>
                <c:pt idx="0">
                  <c:v>Onshore Wind Awaiting Conents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'Fig2.6.5'!$B$3:$V$3</c:f>
              <c:numCache/>
            </c:numRef>
          </c:cat>
          <c:val>
            <c:numRef>
              <c:f>'Fig2.6.5'!$B$7:$V$7</c:f>
              <c:numCache/>
            </c:numRef>
          </c:val>
        </c:ser>
        <c:ser>
          <c:idx val="3"/>
          <c:order val="4"/>
          <c:tx>
            <c:strRef>
              <c:f>'Fig2.6.5'!$A$8</c:f>
              <c:strCache>
                <c:ptCount val="1"/>
                <c:pt idx="0">
                  <c:v>Onshore Wind Scoping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'Fig2.6.5'!$B$3:$V$3</c:f>
              <c:numCache/>
            </c:numRef>
          </c:cat>
          <c:val>
            <c:numRef>
              <c:f>'Fig2.6.5'!$B$8:$V$8</c:f>
              <c:numCache/>
            </c:numRef>
          </c:val>
        </c:ser>
        <c:axId val="11611205"/>
        <c:axId val="37391982"/>
      </c:areaChart>
      <c:lineChart>
        <c:grouping val="standard"/>
        <c:varyColors val="0"/>
        <c:ser>
          <c:idx val="4"/>
          <c:order val="5"/>
          <c:tx>
            <c:strRef>
              <c:f>'Fig2.6.5'!$A$9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'Fig2.6.5'!$B$3:$V$3</c:f>
              <c:numCache/>
            </c:numRef>
          </c:cat>
          <c:val>
            <c:numRef>
              <c:f>'Fig2.6.5'!$B$9:$V$9</c:f>
              <c:numCache/>
            </c:numRef>
          </c:val>
          <c:smooth val="0"/>
        </c:ser>
        <c:ser>
          <c:idx val="5"/>
          <c:order val="6"/>
          <c:tx>
            <c:strRef>
              <c:f>'Fig2.6.5'!$A$10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'Fig2.6.5'!$B$3:$V$3</c:f>
              <c:numCache/>
            </c:numRef>
          </c:cat>
          <c:val>
            <c:numRef>
              <c:f>'Fig2.6.5'!$B$10:$V$10</c:f>
              <c:numCache/>
            </c:numRef>
          </c:val>
          <c:smooth val="0"/>
        </c:ser>
        <c:ser>
          <c:idx val="6"/>
          <c:order val="7"/>
          <c:tx>
            <c:strRef>
              <c:f>'Fig2.6.5'!$A$11</c:f>
              <c:strCache>
                <c:ptCount val="1"/>
                <c:pt idx="0">
                  <c:v>Accelerated Growth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'Fig2.6.5'!$B$3:$V$3</c:f>
              <c:numCache/>
            </c:numRef>
          </c:cat>
          <c:val>
            <c:numRef>
              <c:f>'Fig2.6.5'!$B$11:$V$11</c:f>
              <c:numCache/>
            </c:numRef>
          </c:val>
          <c:smooth val="0"/>
        </c:ser>
        <c:axId val="11611205"/>
        <c:axId val="37391982"/>
      </c:line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7391982"/>
        <c:crosses val="autoZero"/>
        <c:auto val="1"/>
        <c:lblOffset val="100"/>
        <c:noMultiLvlLbl val="0"/>
      </c:catAx>
      <c:valAx>
        <c:axId val="37391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6112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77"/>
          <c:w val="0.915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265"/>
          <c:w val="0.963"/>
          <c:h val="0.81675"/>
        </c:manualLayout>
      </c:layout>
      <c:areaChart>
        <c:grouping val="stacked"/>
        <c:varyColors val="0"/>
        <c:ser>
          <c:idx val="0"/>
          <c:order val="0"/>
          <c:tx>
            <c:strRef>
              <c:f>'Fig2.6.6'!$A$4</c:f>
              <c:strCache>
                <c:ptCount val="1"/>
                <c:pt idx="0">
                  <c:v>Onshore Wind Existing</c:v>
                </c:pt>
              </c:strCache>
            </c:strRef>
          </c:tx>
          <c:spPr>
            <a:solidFill>
              <a:srgbClr val="0066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'Fig2.6.6'!$B$3:$V$3</c:f>
              <c:numCache/>
            </c:numRef>
          </c:cat>
          <c:val>
            <c:numRef>
              <c:f>'Fig2.6.6'!$B$4:$V$4</c:f>
              <c:numCache/>
            </c:numRef>
          </c:val>
        </c:ser>
        <c:ser>
          <c:idx val="1"/>
          <c:order val="1"/>
          <c:tx>
            <c:strRef>
              <c:f>'Fig2.6.6'!$A$5</c:f>
              <c:strCache>
                <c:ptCount val="1"/>
                <c:pt idx="0">
                  <c:v>Onshore Wind Under Construction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'Fig2.6.6'!$B$3:$V$3</c:f>
              <c:numCache/>
            </c:numRef>
          </c:cat>
          <c:val>
            <c:numRef>
              <c:f>'Fig2.6.6'!$B$5:$V$5</c:f>
              <c:numCache/>
            </c:numRef>
          </c:val>
        </c:ser>
        <c:ser>
          <c:idx val="2"/>
          <c:order val="2"/>
          <c:tx>
            <c:strRef>
              <c:f>'Fig2.6.6'!$A$6</c:f>
              <c:strCache>
                <c:ptCount val="1"/>
                <c:pt idx="0">
                  <c:v>Onshore Wind Consented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'Fig2.6.6'!$B$3:$V$3</c:f>
              <c:numCache/>
            </c:numRef>
          </c:cat>
          <c:val>
            <c:numRef>
              <c:f>'Fig2.6.6'!$B$6:$V$6</c:f>
              <c:numCache/>
            </c:numRef>
          </c:val>
        </c:ser>
        <c:ser>
          <c:idx val="7"/>
          <c:order val="3"/>
          <c:tx>
            <c:strRef>
              <c:f>'Fig2.6.6'!$A$7</c:f>
              <c:strCache>
                <c:ptCount val="1"/>
                <c:pt idx="0">
                  <c:v>Onshore Wind Awaiting Conents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'Fig2.6.6'!$B$3:$V$3</c:f>
              <c:numCache/>
            </c:numRef>
          </c:cat>
          <c:val>
            <c:numRef>
              <c:f>'Fig2.6.6'!$B$7:$V$7</c:f>
              <c:numCache/>
            </c:numRef>
          </c:val>
        </c:ser>
        <c:ser>
          <c:idx val="3"/>
          <c:order val="4"/>
          <c:tx>
            <c:strRef>
              <c:f>'Fig2.6.6'!$A$8</c:f>
              <c:strCache>
                <c:ptCount val="1"/>
                <c:pt idx="0">
                  <c:v>Onshore Wind Scoping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'Fig2.6.6'!$B$3:$V$3</c:f>
              <c:numCache/>
            </c:numRef>
          </c:cat>
          <c:val>
            <c:numRef>
              <c:f>'Fig2.6.6'!$B$8:$V$8</c:f>
              <c:numCache/>
            </c:numRef>
          </c:val>
        </c:ser>
        <c:axId val="983519"/>
        <c:axId val="8851672"/>
      </c:areaChart>
      <c:lineChart>
        <c:grouping val="standard"/>
        <c:varyColors val="0"/>
        <c:ser>
          <c:idx val="4"/>
          <c:order val="5"/>
          <c:tx>
            <c:strRef>
              <c:f>'Fig2.6.6'!$A$9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'Fig2.6.6'!$B$3:$V$3</c:f>
              <c:numCache/>
            </c:numRef>
          </c:cat>
          <c:val>
            <c:numRef>
              <c:f>'Fig2.6.6'!$B$9:$V$9</c:f>
              <c:numCache/>
            </c:numRef>
          </c:val>
          <c:smooth val="0"/>
        </c:ser>
        <c:ser>
          <c:idx val="5"/>
          <c:order val="6"/>
          <c:tx>
            <c:strRef>
              <c:f>'Fig2.6.6'!$A$10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'Fig2.6.6'!$B$3:$V$3</c:f>
              <c:numCache/>
            </c:numRef>
          </c:cat>
          <c:val>
            <c:numRef>
              <c:f>'Fig2.6.6'!$B$10:$V$10</c:f>
              <c:numCache/>
            </c:numRef>
          </c:val>
          <c:smooth val="0"/>
        </c:ser>
        <c:ser>
          <c:idx val="6"/>
          <c:order val="7"/>
          <c:tx>
            <c:strRef>
              <c:f>'Fig2.6.6'!$A$11</c:f>
              <c:strCache>
                <c:ptCount val="1"/>
                <c:pt idx="0">
                  <c:v>Accelerated Growth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'Fig2.6.6'!$B$3:$V$3</c:f>
              <c:numCache/>
            </c:numRef>
          </c:cat>
          <c:val>
            <c:numRef>
              <c:f>'Fig2.6.6'!$B$11:$V$11</c:f>
              <c:numCache/>
            </c:numRef>
          </c:val>
          <c:smooth val="0"/>
        </c:ser>
        <c:axId val="983519"/>
        <c:axId val="8851672"/>
      </c:lineChart>
      <c:catAx>
        <c:axId val="98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851672"/>
        <c:crosses val="autoZero"/>
        <c:auto val="1"/>
        <c:lblOffset val="100"/>
        <c:noMultiLvlLbl val="0"/>
      </c:catAx>
      <c:valAx>
        <c:axId val="885167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83519"/>
        <c:crossesAt val="1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25"/>
          <c:y val="0.89025"/>
          <c:w val="0.954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65"/>
          <c:w val="0.97025"/>
          <c:h val="0.81675"/>
        </c:manualLayout>
      </c:layout>
      <c:areaChart>
        <c:grouping val="stacked"/>
        <c:varyColors val="0"/>
        <c:ser>
          <c:idx val="0"/>
          <c:order val="0"/>
          <c:tx>
            <c:strRef>
              <c:f>'Fig2.6.7'!$A$4</c:f>
              <c:strCache>
                <c:ptCount val="1"/>
                <c:pt idx="0">
                  <c:v>Onshore Wind Existing</c:v>
                </c:pt>
              </c:strCache>
            </c:strRef>
          </c:tx>
          <c:spPr>
            <a:solidFill>
              <a:srgbClr val="0066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'Fig2.6.7'!$B$3:$V$3</c:f>
              <c:numCache/>
            </c:numRef>
          </c:cat>
          <c:val>
            <c:numRef>
              <c:f>'Fig2.6.7'!$B$4:$V$4</c:f>
              <c:numCache/>
            </c:numRef>
          </c:val>
        </c:ser>
        <c:ser>
          <c:idx val="1"/>
          <c:order val="1"/>
          <c:tx>
            <c:strRef>
              <c:f>'Fig2.6.7'!$A$5</c:f>
              <c:strCache>
                <c:ptCount val="1"/>
                <c:pt idx="0">
                  <c:v>Onshore Wind Under Construction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'Fig2.6.7'!$B$3:$V$3</c:f>
              <c:numCache/>
            </c:numRef>
          </c:cat>
          <c:val>
            <c:numRef>
              <c:f>'Fig2.6.7'!$B$5:$V$5</c:f>
              <c:numCache/>
            </c:numRef>
          </c:val>
        </c:ser>
        <c:ser>
          <c:idx val="2"/>
          <c:order val="2"/>
          <c:tx>
            <c:strRef>
              <c:f>'Fig2.6.7'!$A$6</c:f>
              <c:strCache>
                <c:ptCount val="1"/>
                <c:pt idx="0">
                  <c:v>Onshore Wind Consented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'Fig2.6.7'!$B$3:$V$3</c:f>
              <c:numCache/>
            </c:numRef>
          </c:cat>
          <c:val>
            <c:numRef>
              <c:f>'Fig2.6.7'!$B$6:$V$6</c:f>
              <c:numCache/>
            </c:numRef>
          </c:val>
        </c:ser>
        <c:ser>
          <c:idx val="7"/>
          <c:order val="3"/>
          <c:tx>
            <c:strRef>
              <c:f>'Fig2.6.7'!$A$7</c:f>
              <c:strCache>
                <c:ptCount val="1"/>
                <c:pt idx="0">
                  <c:v>Onshore Wind Awaiting Conents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'Fig2.6.7'!$B$3:$V$3</c:f>
              <c:numCache/>
            </c:numRef>
          </c:cat>
          <c:val>
            <c:numRef>
              <c:f>'Fig2.6.7'!$B$7:$V$7</c:f>
              <c:numCache/>
            </c:numRef>
          </c:val>
        </c:ser>
        <c:ser>
          <c:idx val="3"/>
          <c:order val="4"/>
          <c:tx>
            <c:strRef>
              <c:f>'Fig2.6.7'!$A$8</c:f>
              <c:strCache>
                <c:ptCount val="1"/>
                <c:pt idx="0">
                  <c:v>Onshore Wind Scoping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'Fig2.6.7'!$B$3:$V$3</c:f>
              <c:numCache/>
            </c:numRef>
          </c:cat>
          <c:val>
            <c:numRef>
              <c:f>'Fig2.6.7'!$B$8:$V$8</c:f>
              <c:numCache/>
            </c:numRef>
          </c:val>
        </c:ser>
        <c:axId val="12556185"/>
        <c:axId val="45896802"/>
      </c:areaChart>
      <c:lineChart>
        <c:grouping val="standard"/>
        <c:varyColors val="0"/>
        <c:ser>
          <c:idx val="4"/>
          <c:order val="5"/>
          <c:tx>
            <c:strRef>
              <c:f>'Fig2.6.7'!$A$9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'Fig2.6.7'!$B$3:$V$3</c:f>
              <c:numCache/>
            </c:numRef>
          </c:cat>
          <c:val>
            <c:numRef>
              <c:f>'Fig2.6.7'!$B$9:$V$9</c:f>
              <c:numCache/>
            </c:numRef>
          </c:val>
          <c:smooth val="0"/>
        </c:ser>
        <c:ser>
          <c:idx val="5"/>
          <c:order val="6"/>
          <c:tx>
            <c:strRef>
              <c:f>'Fig2.6.7'!$A$10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'Fig2.6.7'!$B$3:$V$3</c:f>
              <c:numCache/>
            </c:numRef>
          </c:cat>
          <c:val>
            <c:numRef>
              <c:f>'Fig2.6.7'!$B$10:$V$10</c:f>
              <c:numCache/>
            </c:numRef>
          </c:val>
          <c:smooth val="0"/>
        </c:ser>
        <c:ser>
          <c:idx val="6"/>
          <c:order val="7"/>
          <c:tx>
            <c:strRef>
              <c:f>'Fig2.6.7'!$A$11</c:f>
              <c:strCache>
                <c:ptCount val="1"/>
                <c:pt idx="0">
                  <c:v>Accelerated Growth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'Fig2.6.7'!$B$3:$V$3</c:f>
              <c:numCache/>
            </c:numRef>
          </c:cat>
          <c:val>
            <c:numRef>
              <c:f>'Fig2.6.7'!$B$11:$V$11</c:f>
              <c:numCache/>
            </c:numRef>
          </c:val>
          <c:smooth val="0"/>
        </c:ser>
        <c:axId val="12556185"/>
        <c:axId val="45896802"/>
      </c:line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896802"/>
        <c:crosses val="autoZero"/>
        <c:auto val="1"/>
        <c:lblOffset val="100"/>
        <c:noMultiLvlLbl val="0"/>
      </c:catAx>
      <c:valAx>
        <c:axId val="45896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2556185"/>
        <c:crossesAt val="1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275"/>
          <c:y val="0.90025"/>
          <c:w val="0.954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99"/>
          <c:w val="0.9265"/>
          <c:h val="0.7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'Fig2.9.1'!$A$4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'Fig2.9.1'!$B$3:$V$3</c:f>
              <c:numCache/>
            </c:numRef>
          </c:cat>
          <c:val>
            <c:numRef>
              <c:f>'Fig2.9.1'!$B$4:$V$4</c:f>
              <c:numCache/>
            </c:numRef>
          </c:val>
        </c:ser>
        <c:ser>
          <c:idx val="1"/>
          <c:order val="1"/>
          <c:tx>
            <c:strRef>
              <c:f>'Fig2.9.1'!$A$5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'Fig2.9.1'!$B$3:$V$3</c:f>
              <c:numCache/>
            </c:numRef>
          </c:cat>
          <c:val>
            <c:numRef>
              <c:f>'Fig2.9.1'!$B$5:$V$5</c:f>
              <c:numCache/>
            </c:numRef>
          </c:val>
        </c:ser>
        <c:ser>
          <c:idx val="2"/>
          <c:order val="2"/>
          <c:tx>
            <c:strRef>
              <c:f>'Fig2.9.1'!$A$6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'Fig2.9.1'!$B$3:$V$3</c:f>
              <c:numCache/>
            </c:numRef>
          </c:cat>
          <c:val>
            <c:numRef>
              <c:f>'Fig2.9.1'!$B$6:$V$6</c:f>
              <c:numCache/>
            </c:numRef>
          </c:val>
        </c:ser>
        <c:ser>
          <c:idx val="3"/>
          <c:order val="3"/>
          <c:tx>
            <c:strRef>
              <c:f>'Fig2.9.1'!$A$7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'Fig2.9.1'!$B$3:$V$3</c:f>
              <c:numCache/>
            </c:numRef>
          </c:cat>
          <c:val>
            <c:numRef>
              <c:f>'Fig2.9.1'!$B$7:$V$7</c:f>
              <c:numCache/>
            </c:numRef>
          </c:val>
        </c:ser>
        <c:ser>
          <c:idx val="4"/>
          <c:order val="4"/>
          <c:tx>
            <c:strRef>
              <c:f>'Fig2.9.1'!$A$8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'Fig2.9.1'!$B$3:$V$3</c:f>
              <c:numCache/>
            </c:numRef>
          </c:cat>
          <c:val>
            <c:numRef>
              <c:f>'Fig2.9.1'!$B$8:$V$8</c:f>
              <c:numCache/>
            </c:numRef>
          </c:val>
        </c:ser>
        <c:overlap val="100"/>
        <c:axId val="10418035"/>
        <c:axId val="26653452"/>
      </c:bar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53452"/>
        <c:crosses val="autoZero"/>
        <c:auto val="1"/>
        <c:lblOffset val="100"/>
        <c:tickLblSkip val="1"/>
        <c:noMultiLvlLbl val="0"/>
      </c:catAx>
      <c:valAx>
        <c:axId val="2665345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1803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75"/>
          <c:y val="0.906"/>
          <c:w val="0.745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99"/>
          <c:w val="0.92475"/>
          <c:h val="0.7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'Fig2.9.2'!$A$4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'Fig2.9.2'!$B$3:$V$3</c:f>
              <c:numCache/>
            </c:numRef>
          </c:cat>
          <c:val>
            <c:numRef>
              <c:f>'Fig2.9.2'!$B$4:$V$4</c:f>
              <c:numCache/>
            </c:numRef>
          </c:val>
        </c:ser>
        <c:ser>
          <c:idx val="1"/>
          <c:order val="1"/>
          <c:tx>
            <c:strRef>
              <c:f>'Fig2.9.2'!$A$5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'Fig2.9.2'!$B$3:$V$3</c:f>
              <c:numCache/>
            </c:numRef>
          </c:cat>
          <c:val>
            <c:numRef>
              <c:f>'Fig2.9.2'!$B$5:$V$5</c:f>
              <c:numCache/>
            </c:numRef>
          </c:val>
        </c:ser>
        <c:ser>
          <c:idx val="2"/>
          <c:order val="2"/>
          <c:tx>
            <c:strRef>
              <c:f>'Fig2.9.2'!$A$6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'Fig2.9.2'!$B$3:$V$3</c:f>
              <c:numCache/>
            </c:numRef>
          </c:cat>
          <c:val>
            <c:numRef>
              <c:f>'Fig2.9.2'!$B$6:$V$6</c:f>
              <c:numCache/>
            </c:numRef>
          </c:val>
        </c:ser>
        <c:ser>
          <c:idx val="3"/>
          <c:order val="3"/>
          <c:tx>
            <c:strRef>
              <c:f>'Fig2.9.2'!$A$7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'Fig2.9.2'!$B$3:$V$3</c:f>
              <c:numCache/>
            </c:numRef>
          </c:cat>
          <c:val>
            <c:numRef>
              <c:f>'Fig2.9.2'!$B$7:$V$7</c:f>
              <c:numCache/>
            </c:numRef>
          </c:val>
        </c:ser>
        <c:ser>
          <c:idx val="4"/>
          <c:order val="4"/>
          <c:tx>
            <c:strRef>
              <c:f>'Fig2.9.2'!$A$8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'Fig2.9.2'!$B$3:$V$3</c:f>
              <c:numCache/>
            </c:numRef>
          </c:cat>
          <c:val>
            <c:numRef>
              <c:f>'Fig2.9.2'!$B$8:$V$8</c:f>
              <c:numCache/>
            </c:numRef>
          </c:val>
        </c:ser>
        <c:overlap val="100"/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5447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325"/>
          <c:y val="0.906"/>
          <c:w val="0.777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99"/>
          <c:w val="0.92675"/>
          <c:h val="0.7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'Fig2.9.3'!$A$4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'Fig2.9.3'!$B$3:$V$3</c:f>
              <c:numCache/>
            </c:numRef>
          </c:cat>
          <c:val>
            <c:numRef>
              <c:f>'Fig2.9.3'!$B$4:$V$4</c:f>
              <c:numCache/>
            </c:numRef>
          </c:val>
        </c:ser>
        <c:ser>
          <c:idx val="1"/>
          <c:order val="1"/>
          <c:tx>
            <c:strRef>
              <c:f>'Fig2.9.3'!$A$5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'Fig2.9.3'!$B$3:$V$3</c:f>
              <c:numCache/>
            </c:numRef>
          </c:cat>
          <c:val>
            <c:numRef>
              <c:f>'Fig2.9.3'!$B$5:$V$5</c:f>
              <c:numCache/>
            </c:numRef>
          </c:val>
        </c:ser>
        <c:ser>
          <c:idx val="2"/>
          <c:order val="2"/>
          <c:tx>
            <c:strRef>
              <c:f>'Fig2.9.3'!$A$6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'Fig2.9.3'!$B$3:$V$3</c:f>
              <c:numCache/>
            </c:numRef>
          </c:cat>
          <c:val>
            <c:numRef>
              <c:f>'Fig2.9.3'!$B$6:$V$6</c:f>
              <c:numCache/>
            </c:numRef>
          </c:val>
        </c:ser>
        <c:ser>
          <c:idx val="3"/>
          <c:order val="3"/>
          <c:tx>
            <c:strRef>
              <c:f>'Fig2.9.3'!$A$7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'Fig2.9.3'!$B$3:$V$3</c:f>
              <c:numCache/>
            </c:numRef>
          </c:cat>
          <c:val>
            <c:numRef>
              <c:f>'Fig2.9.3'!$B$7:$V$7</c:f>
              <c:numCache/>
            </c:numRef>
          </c:val>
        </c:ser>
        <c:ser>
          <c:idx val="4"/>
          <c:order val="4"/>
          <c:tx>
            <c:strRef>
              <c:f>'Fig2.9.3'!$A$8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'Fig2.9.3'!$B$3:$V$3</c:f>
              <c:numCache/>
            </c:numRef>
          </c:cat>
          <c:val>
            <c:numRef>
              <c:f>'Fig2.9.3'!$B$8:$V$8</c:f>
              <c:numCache/>
            </c:numRef>
          </c:val>
        </c:ser>
        <c:overlap val="100"/>
        <c:axId val="35904903"/>
        <c:axId val="54708672"/>
      </c:bar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04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"/>
          <c:y val="0.906"/>
          <c:w val="0.736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65"/>
          <c:w val="0.933"/>
          <c:h val="0.8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'Fig2.4.1'!$A$16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'Fig2.4.1'!$B$15:$V$15</c:f>
              <c:numCache/>
            </c:numRef>
          </c:cat>
          <c:val>
            <c:numRef>
              <c:f>'Fig2.4.1'!$B$16:$V$16</c:f>
              <c:numCache/>
            </c:numRef>
          </c:val>
        </c:ser>
        <c:ser>
          <c:idx val="1"/>
          <c:order val="1"/>
          <c:tx>
            <c:strRef>
              <c:f>'Fig2.4.1'!$A$17</c:f>
              <c:strCache>
                <c:ptCount val="1"/>
                <c:pt idx="0">
                  <c:v>Coal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'Fig2.4.1'!$B$15:$V$15</c:f>
              <c:numCache/>
            </c:numRef>
          </c:cat>
          <c:val>
            <c:numRef>
              <c:f>'Fig2.4.1'!$B$17:$V$17</c:f>
              <c:numCache/>
            </c:numRef>
          </c:val>
        </c:ser>
        <c:ser>
          <c:idx val="2"/>
          <c:order val="2"/>
          <c:tx>
            <c:strRef>
              <c:f>'Fig2.4.1'!$A$18</c:f>
              <c:strCache>
                <c:ptCount val="1"/>
                <c:pt idx="0">
                  <c:v>Gas / CHP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'Fig2.4.1'!$B$15:$V$15</c:f>
              <c:numCache/>
            </c:numRef>
          </c:cat>
          <c:val>
            <c:numRef>
              <c:f>'Fig2.4.1'!$B$18:$V$18</c:f>
              <c:numCache/>
            </c:numRef>
          </c:val>
        </c:ser>
        <c:ser>
          <c:idx val="3"/>
          <c:order val="3"/>
          <c:tx>
            <c:strRef>
              <c:f>'Fig2.4.1'!$A$19</c:f>
              <c:strCache>
                <c:ptCount val="1"/>
                <c:pt idx="0">
                  <c:v>Offshore 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'Fig2.4.1'!$B$15:$V$15</c:f>
              <c:numCache/>
            </c:numRef>
          </c:cat>
          <c:val>
            <c:numRef>
              <c:f>'Fig2.4.1'!$B$19:$V$19</c:f>
              <c:numCache/>
            </c:numRef>
          </c:val>
        </c:ser>
        <c:ser>
          <c:idx val="4"/>
          <c:order val="4"/>
          <c:tx>
            <c:strRef>
              <c:f>'Fig2.4.1'!$A$20</c:f>
              <c:strCache>
                <c:ptCount val="1"/>
                <c:pt idx="0">
                  <c:v>Onshore 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'Fig2.4.1'!$B$15:$V$15</c:f>
              <c:numCache/>
            </c:numRef>
          </c:cat>
          <c:val>
            <c:numRef>
              <c:f>'Fig2.4.1'!$B$20:$V$20</c:f>
              <c:numCache/>
            </c:numRef>
          </c:val>
        </c:ser>
        <c:ser>
          <c:idx val="5"/>
          <c:order val="5"/>
          <c:tx>
            <c:strRef>
              <c:f>'Fig2.4.1'!$A$21</c:f>
              <c:strCache>
                <c:ptCount val="1"/>
                <c:pt idx="0">
                  <c:v>Other Renewables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'Fig2.4.1'!$B$15:$V$15</c:f>
              <c:numCache/>
            </c:numRef>
          </c:cat>
          <c:val>
            <c:numRef>
              <c:f>'Fig2.4.1'!$B$21:$V$21</c:f>
              <c:numCache/>
            </c:numRef>
          </c:val>
        </c:ser>
        <c:ser>
          <c:idx val="6"/>
          <c:order val="6"/>
          <c:tx>
            <c:strRef>
              <c:f>'Fig2.4.1'!$A$22</c:f>
              <c:strCache>
                <c:ptCount val="1"/>
                <c:pt idx="0">
                  <c:v>Interconnector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'Fig2.4.1'!$B$15:$V$15</c:f>
              <c:numCache/>
            </c:numRef>
          </c:cat>
          <c:val>
            <c:numRef>
              <c:f>'Fig2.4.1'!$B$22:$V$22</c:f>
              <c:numCache/>
            </c:numRef>
          </c:val>
        </c:ser>
        <c:ser>
          <c:idx val="7"/>
          <c:order val="7"/>
          <c:tx>
            <c:strRef>
              <c:f>'Fig2.4.1'!$A$23</c:f>
              <c:strCache>
                <c:ptCount val="1"/>
                <c:pt idx="0">
                  <c:v>Other (Oil / Pumped)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'Fig2.4.1'!$B$15:$V$15</c:f>
              <c:numCache/>
            </c:numRef>
          </c:cat>
          <c:val>
            <c:numRef>
              <c:f>'Fig2.4.1'!$B$23:$V$23</c:f>
              <c:numCache/>
            </c:numRef>
          </c:val>
        </c:ser>
        <c:overlap val="100"/>
        <c:axId val="88275"/>
        <c:axId val="794476"/>
      </c:barChart>
      <c:lineChart>
        <c:grouping val="standard"/>
        <c:varyColors val="0"/>
        <c:ser>
          <c:idx val="8"/>
          <c:order val="8"/>
          <c:tx>
            <c:strRef>
              <c:f>'Fig2.4.1'!$A$25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'Fig2.4.1'!$B$15:$V$15</c:f>
              <c:numCache/>
            </c:numRef>
          </c:cat>
          <c:val>
            <c:numRef>
              <c:f>'Fig2.4.1'!$B$25:$V$25</c:f>
              <c:numCache/>
            </c:numRef>
          </c:val>
          <c:smooth val="0"/>
        </c:ser>
        <c:axId val="88275"/>
        <c:axId val="794476"/>
      </c:lineChart>
      <c:lineChart>
        <c:grouping val="standard"/>
        <c:varyColors val="0"/>
        <c:ser>
          <c:idx val="9"/>
          <c:order val="9"/>
          <c:tx>
            <c:strRef>
              <c:f>'Fig2.4.1'!$A$28</c:f>
              <c:strCache>
                <c:ptCount val="1"/>
                <c:pt idx="0">
                  <c:v>% Renewables</c:v>
                </c:pt>
              </c:strCache>
            </c:strRef>
          </c:tx>
          <c:spPr>
            <a:ln w="381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noFill/>
              <a:ln>
                <a:noFill/>
              </a:ln>
            </c:spPr>
          </c:marker>
          <c:val>
            <c:numRef>
              <c:f>'Fig2.4.1'!$B$28:$V$28</c:f>
              <c:numCache/>
            </c:numRef>
          </c:val>
          <c:smooth val="0"/>
        </c:ser>
        <c:axId val="7150285"/>
        <c:axId val="64352566"/>
      </c:lineChart>
      <c:catAx>
        <c:axId val="8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794476"/>
        <c:crosses val="autoZero"/>
        <c:auto val="1"/>
        <c:lblOffset val="100"/>
        <c:noMultiLvlLbl val="0"/>
      </c:catAx>
      <c:valAx>
        <c:axId val="794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GW (Installed Capacity)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88275"/>
        <c:crossesAt val="1"/>
        <c:crossBetween val="between"/>
        <c:dispUnits/>
      </c:valAx>
      <c:catAx>
        <c:axId val="7150285"/>
        <c:scaling>
          <c:orientation val="minMax"/>
        </c:scaling>
        <c:axPos val="b"/>
        <c:delete val="1"/>
        <c:majorTickMark val="out"/>
        <c:minorTickMark val="none"/>
        <c:tickLblPos val="nextTo"/>
        <c:crossAx val="64352566"/>
        <c:crosses val="autoZero"/>
        <c:auto val="1"/>
        <c:lblOffset val="100"/>
        <c:noMultiLvlLbl val="0"/>
      </c:catAx>
      <c:valAx>
        <c:axId val="64352566"/>
        <c:scaling>
          <c:orientation val="minMax"/>
          <c:max val="0.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150285"/>
        <c:crosses val="max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5"/>
          <c:y val="0.88775"/>
          <c:w val="0.823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1"/>
          <c:w val="0.949"/>
          <c:h val="0.76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'Fig2.4.2'!$A$16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'Fig2.4.2'!$B$15:$V$15</c:f>
              <c:numCache/>
            </c:numRef>
          </c:cat>
          <c:val>
            <c:numRef>
              <c:f>'Fig2.4.2'!$B$16:$V$16</c:f>
              <c:numCache/>
            </c:numRef>
          </c:val>
        </c:ser>
        <c:ser>
          <c:idx val="2"/>
          <c:order val="1"/>
          <c:tx>
            <c:strRef>
              <c:f>'Fig2.4.2'!$A$17</c:f>
              <c:strCache>
                <c:ptCount val="1"/>
                <c:pt idx="0">
                  <c:v>Coal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'Fig2.4.2'!$B$15:$V$15</c:f>
              <c:numCache/>
            </c:numRef>
          </c:cat>
          <c:val>
            <c:numRef>
              <c:f>'Fig2.4.2'!$B$17:$V$17</c:f>
              <c:numCache/>
            </c:numRef>
          </c:val>
        </c:ser>
        <c:ser>
          <c:idx val="3"/>
          <c:order val="2"/>
          <c:tx>
            <c:strRef>
              <c:f>'Fig2.4.2'!$A$18</c:f>
              <c:strCache>
                <c:ptCount val="1"/>
                <c:pt idx="0">
                  <c:v>Gas / CHP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'Fig2.4.2'!$B$15:$V$15</c:f>
              <c:numCache/>
            </c:numRef>
          </c:cat>
          <c:val>
            <c:numRef>
              <c:f>'Fig2.4.2'!$B$18:$V$18</c:f>
              <c:numCache/>
            </c:numRef>
          </c:val>
        </c:ser>
        <c:ser>
          <c:idx val="4"/>
          <c:order val="3"/>
          <c:tx>
            <c:strRef>
              <c:f>'Fig2.4.2'!$A$19</c:f>
              <c:strCache>
                <c:ptCount val="1"/>
                <c:pt idx="0">
                  <c:v>Offshore 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'Fig2.4.2'!$B$15:$V$15</c:f>
              <c:numCache/>
            </c:numRef>
          </c:cat>
          <c:val>
            <c:numRef>
              <c:f>'Fig2.4.2'!$B$19:$V$19</c:f>
              <c:numCache/>
            </c:numRef>
          </c:val>
        </c:ser>
        <c:ser>
          <c:idx val="5"/>
          <c:order val="4"/>
          <c:tx>
            <c:strRef>
              <c:f>'Fig2.4.2'!$A$20</c:f>
              <c:strCache>
                <c:ptCount val="1"/>
                <c:pt idx="0">
                  <c:v>Onshore 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'Fig2.4.2'!$B$15:$V$15</c:f>
              <c:numCache/>
            </c:numRef>
          </c:cat>
          <c:val>
            <c:numRef>
              <c:f>'Fig2.4.2'!$B$20:$V$20</c:f>
              <c:numCache/>
            </c:numRef>
          </c:val>
        </c:ser>
        <c:ser>
          <c:idx val="6"/>
          <c:order val="5"/>
          <c:tx>
            <c:strRef>
              <c:f>'Fig2.4.2'!$A$21</c:f>
              <c:strCache>
                <c:ptCount val="1"/>
                <c:pt idx="0">
                  <c:v>Other Renewables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'Fig2.4.2'!$B$15:$V$15</c:f>
              <c:numCache/>
            </c:numRef>
          </c:cat>
          <c:val>
            <c:numRef>
              <c:f>'Fig2.4.2'!$B$21:$V$21</c:f>
              <c:numCache/>
            </c:numRef>
          </c:val>
        </c:ser>
        <c:ser>
          <c:idx val="7"/>
          <c:order val="6"/>
          <c:tx>
            <c:strRef>
              <c:f>'Fig2.4.2'!$A$22</c:f>
              <c:strCache>
                <c:ptCount val="1"/>
                <c:pt idx="0">
                  <c:v>Interconnector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'Fig2.4.2'!$B$15:$V$15</c:f>
              <c:numCache/>
            </c:numRef>
          </c:cat>
          <c:val>
            <c:numRef>
              <c:f>'Fig2.4.2'!$B$22:$V$22</c:f>
              <c:numCache/>
            </c:numRef>
          </c:val>
        </c:ser>
        <c:ser>
          <c:idx val="8"/>
          <c:order val="7"/>
          <c:tx>
            <c:strRef>
              <c:f>'Fig2.4.2'!$A$23</c:f>
              <c:strCache>
                <c:ptCount val="1"/>
                <c:pt idx="0">
                  <c:v>Other (Oil / Pumped)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'Fig2.4.2'!$B$15:$V$15</c:f>
              <c:numCache/>
            </c:numRef>
          </c:cat>
          <c:val>
            <c:numRef>
              <c:f>'Fig2.4.2'!$B$23:$V$23</c:f>
              <c:numCache/>
            </c:numRef>
          </c:val>
        </c:ser>
        <c:overlap val="100"/>
        <c:axId val="42302183"/>
        <c:axId val="45175328"/>
      </c:barChart>
      <c:lineChart>
        <c:grouping val="standard"/>
        <c:varyColors val="0"/>
        <c:ser>
          <c:idx val="0"/>
          <c:order val="8"/>
          <c:tx>
            <c:strRef>
              <c:f>'Fig2.4.2'!$A$25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'Fig2.4.2'!$B$15:$V$15</c:f>
              <c:numCache/>
            </c:numRef>
          </c:cat>
          <c:val>
            <c:numRef>
              <c:f>'Fig2.4.2'!$B$25:$V$25</c:f>
              <c:numCache/>
            </c:numRef>
          </c:val>
          <c:smooth val="0"/>
        </c:ser>
        <c:axId val="42302183"/>
        <c:axId val="45175328"/>
      </c:lineChart>
      <c:lineChart>
        <c:grouping val="standard"/>
        <c:varyColors val="0"/>
        <c:ser>
          <c:idx val="9"/>
          <c:order val="9"/>
          <c:tx>
            <c:strRef>
              <c:f>'Fig2.4.2'!$A$28</c:f>
              <c:strCache>
                <c:ptCount val="1"/>
                <c:pt idx="0">
                  <c:v>% Renewables</c:v>
                </c:pt>
              </c:strCache>
            </c:strRef>
          </c:tx>
          <c:spPr>
            <a:ln w="381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'Fig2.4.2'!$B$28:$V$28</c:f>
              <c:numCache/>
            </c:numRef>
          </c:val>
          <c:smooth val="0"/>
        </c:ser>
        <c:axId val="3924769"/>
        <c:axId val="35322922"/>
      </c:line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auto val="1"/>
        <c:lblOffset val="100"/>
        <c:noMultiLvlLbl val="0"/>
      </c:catAx>
      <c:valAx>
        <c:axId val="45175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GW (Installed Capacity)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302183"/>
        <c:crossesAt val="1"/>
        <c:crossBetween val="between"/>
        <c:dispUnits/>
      </c:valAx>
      <c:catAx>
        <c:axId val="3924769"/>
        <c:scaling>
          <c:orientation val="minMax"/>
        </c:scaling>
        <c:axPos val="b"/>
        <c:delete val="1"/>
        <c:majorTickMark val="out"/>
        <c:minorTickMark val="none"/>
        <c:tickLblPos val="nextTo"/>
        <c:crossAx val="35322922"/>
        <c:crosses val="autoZero"/>
        <c:auto val="1"/>
        <c:lblOffset val="100"/>
        <c:noMultiLvlLbl val="0"/>
      </c:catAx>
      <c:valAx>
        <c:axId val="35322922"/>
        <c:scaling>
          <c:orientation val="minMax"/>
          <c:max val="0.7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 val="max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75"/>
          <c:y val="0.83975"/>
          <c:w val="0.836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"/>
          <c:w val="0.94975"/>
          <c:h val="0.77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'Fig2.4.3'!$A$16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'Fig2.4.3'!$B$15:$V$15</c:f>
              <c:numCache/>
            </c:numRef>
          </c:cat>
          <c:val>
            <c:numRef>
              <c:f>'Fig2.4.3'!$B$16:$V$16</c:f>
              <c:numCache/>
            </c:numRef>
          </c:val>
        </c:ser>
        <c:ser>
          <c:idx val="2"/>
          <c:order val="1"/>
          <c:tx>
            <c:strRef>
              <c:f>'Fig2.4.3'!$A$17</c:f>
              <c:strCache>
                <c:ptCount val="1"/>
                <c:pt idx="0">
                  <c:v>Coal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'Fig2.4.3'!$B$15:$V$15</c:f>
              <c:numCache/>
            </c:numRef>
          </c:cat>
          <c:val>
            <c:numRef>
              <c:f>'Fig2.4.3'!$B$17:$V$17</c:f>
              <c:numCache/>
            </c:numRef>
          </c:val>
        </c:ser>
        <c:ser>
          <c:idx val="3"/>
          <c:order val="2"/>
          <c:tx>
            <c:strRef>
              <c:f>'Fig2.4.3'!$A$18</c:f>
              <c:strCache>
                <c:ptCount val="1"/>
                <c:pt idx="0">
                  <c:v>Gas / CHP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'Fig2.4.3'!$B$15:$V$15</c:f>
              <c:numCache/>
            </c:numRef>
          </c:cat>
          <c:val>
            <c:numRef>
              <c:f>'Fig2.4.3'!$B$18:$V$18</c:f>
              <c:numCache/>
            </c:numRef>
          </c:val>
        </c:ser>
        <c:ser>
          <c:idx val="4"/>
          <c:order val="3"/>
          <c:tx>
            <c:strRef>
              <c:f>'Fig2.4.3'!$A$19</c:f>
              <c:strCache>
                <c:ptCount val="1"/>
                <c:pt idx="0">
                  <c:v>Offshore 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'Fig2.4.3'!$B$15:$V$15</c:f>
              <c:numCache/>
            </c:numRef>
          </c:cat>
          <c:val>
            <c:numRef>
              <c:f>'Fig2.4.3'!$B$19:$V$19</c:f>
              <c:numCache/>
            </c:numRef>
          </c:val>
        </c:ser>
        <c:ser>
          <c:idx val="5"/>
          <c:order val="4"/>
          <c:tx>
            <c:strRef>
              <c:f>'Fig2.4.3'!$A$20</c:f>
              <c:strCache>
                <c:ptCount val="1"/>
                <c:pt idx="0">
                  <c:v>Onshore 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'Fig2.4.3'!$B$15:$V$15</c:f>
              <c:numCache/>
            </c:numRef>
          </c:cat>
          <c:val>
            <c:numRef>
              <c:f>'Fig2.4.3'!$B$20:$V$20</c:f>
              <c:numCache/>
            </c:numRef>
          </c:val>
        </c:ser>
        <c:ser>
          <c:idx val="6"/>
          <c:order val="5"/>
          <c:tx>
            <c:strRef>
              <c:f>'Fig2.4.3'!$A$21</c:f>
              <c:strCache>
                <c:ptCount val="1"/>
                <c:pt idx="0">
                  <c:v>Other Renewables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'Fig2.4.3'!$B$15:$V$15</c:f>
              <c:numCache/>
            </c:numRef>
          </c:cat>
          <c:val>
            <c:numRef>
              <c:f>'Fig2.4.3'!$B$21:$V$21</c:f>
              <c:numCache/>
            </c:numRef>
          </c:val>
        </c:ser>
        <c:ser>
          <c:idx val="7"/>
          <c:order val="6"/>
          <c:tx>
            <c:strRef>
              <c:f>'Fig2.4.3'!$A$22</c:f>
              <c:strCache>
                <c:ptCount val="1"/>
                <c:pt idx="0">
                  <c:v>Interconnector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'Fig2.4.3'!$B$15:$V$15</c:f>
              <c:numCache/>
            </c:numRef>
          </c:cat>
          <c:val>
            <c:numRef>
              <c:f>'Fig2.4.3'!$B$22:$V$22</c:f>
              <c:numCache/>
            </c:numRef>
          </c:val>
        </c:ser>
        <c:ser>
          <c:idx val="8"/>
          <c:order val="7"/>
          <c:tx>
            <c:strRef>
              <c:f>'Fig2.4.3'!$A$23</c:f>
              <c:strCache>
                <c:ptCount val="1"/>
                <c:pt idx="0">
                  <c:v>Other (Oil / Pumped)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'Fig2.4.3'!$B$15:$V$15</c:f>
              <c:numCache/>
            </c:numRef>
          </c:cat>
          <c:val>
            <c:numRef>
              <c:f>'Fig2.4.3'!$B$23:$V$23</c:f>
              <c:numCache/>
            </c:numRef>
          </c:val>
        </c:ser>
        <c:overlap val="100"/>
        <c:axId val="49470843"/>
        <c:axId val="42584404"/>
      </c:barChart>
      <c:lineChart>
        <c:grouping val="standard"/>
        <c:varyColors val="0"/>
        <c:ser>
          <c:idx val="0"/>
          <c:order val="8"/>
          <c:tx>
            <c:strRef>
              <c:f>'Fig2.4.3'!$A$25</c:f>
              <c:strCache>
                <c:ptCount val="1"/>
                <c:pt idx="0">
                  <c:v>Demand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'Fig2.4.3'!$B$15:$V$15</c:f>
              <c:numCache/>
            </c:numRef>
          </c:cat>
          <c:val>
            <c:numRef>
              <c:f>'Fig2.4.3'!$B$25:$V$25</c:f>
              <c:numCache/>
            </c:numRef>
          </c:val>
          <c:smooth val="0"/>
        </c:ser>
        <c:axId val="49470843"/>
        <c:axId val="42584404"/>
      </c:lineChart>
      <c:lineChart>
        <c:grouping val="standard"/>
        <c:varyColors val="0"/>
        <c:ser>
          <c:idx val="9"/>
          <c:order val="9"/>
          <c:tx>
            <c:strRef>
              <c:f>'Fig2.4.3'!$A$28</c:f>
              <c:strCache>
                <c:ptCount val="1"/>
                <c:pt idx="0">
                  <c:v>% Renewables</c:v>
                </c:pt>
              </c:strCache>
            </c:strRef>
          </c:tx>
          <c:spPr>
            <a:ln w="381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'Fig2.4.3'!$B$28:$V$28</c:f>
              <c:numCache/>
            </c:numRef>
          </c:val>
          <c:smooth val="0"/>
        </c:ser>
        <c:axId val="47715317"/>
        <c:axId val="26784670"/>
      </c:line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auto val="1"/>
        <c:lblOffset val="100"/>
        <c:noMultiLvlLbl val="0"/>
      </c:catAx>
      <c:valAx>
        <c:axId val="42584404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GW (Installed Capacity)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At val="1"/>
        <c:crossBetween val="between"/>
        <c:dispUnits/>
      </c:valAx>
      <c:catAx>
        <c:axId val="47715317"/>
        <c:scaling>
          <c:orientation val="minMax"/>
        </c:scaling>
        <c:axPos val="b"/>
        <c:delete val="1"/>
        <c:majorTickMark val="out"/>
        <c:minorTickMark val="none"/>
        <c:tickLblPos val="nextTo"/>
        <c:crossAx val="26784670"/>
        <c:crosses val="autoZero"/>
        <c:auto val="1"/>
        <c:lblOffset val="100"/>
        <c:noMultiLvlLbl val="0"/>
      </c:catAx>
      <c:valAx>
        <c:axId val="26784670"/>
        <c:scaling>
          <c:orientation val="minMax"/>
          <c:max val="0.8"/>
        </c:scaling>
        <c:axPos val="l"/>
        <c:delete val="0"/>
        <c:numFmt formatCode="0%" sourceLinked="0"/>
        <c:majorTickMark val="out"/>
        <c:minorTickMark val="none"/>
        <c:tickLblPos val="nextTo"/>
        <c:crossAx val="477153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8605"/>
          <c:w val="0.782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3975"/>
          <c:w val="0.936"/>
          <c:h val="0.84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'Fig2.4.4'!$A$16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'Fig2.4.4'!$B$15:$V$15</c:f>
              <c:numCache/>
            </c:numRef>
          </c:cat>
          <c:val>
            <c:numRef>
              <c:f>'Fig2.4.4'!$B$16:$V$16</c:f>
              <c:numCache/>
            </c:numRef>
          </c:val>
        </c:ser>
        <c:ser>
          <c:idx val="2"/>
          <c:order val="1"/>
          <c:tx>
            <c:strRef>
              <c:f>'Fig2.4.4'!$A$17</c:f>
              <c:strCache>
                <c:ptCount val="1"/>
                <c:pt idx="0">
                  <c:v>Coal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'Fig2.4.4'!$B$15:$V$15</c:f>
              <c:numCache/>
            </c:numRef>
          </c:cat>
          <c:val>
            <c:numRef>
              <c:f>'Fig2.4.4'!$B$17:$V$17</c:f>
              <c:numCache/>
            </c:numRef>
          </c:val>
        </c:ser>
        <c:ser>
          <c:idx val="3"/>
          <c:order val="2"/>
          <c:tx>
            <c:strRef>
              <c:f>'Fig2.4.4'!$A$18</c:f>
              <c:strCache>
                <c:ptCount val="1"/>
                <c:pt idx="0">
                  <c:v>Gas / CHP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'Fig2.4.4'!$B$15:$V$15</c:f>
              <c:numCache/>
            </c:numRef>
          </c:cat>
          <c:val>
            <c:numRef>
              <c:f>'Fig2.4.4'!$B$18:$V$18</c:f>
              <c:numCache/>
            </c:numRef>
          </c:val>
        </c:ser>
        <c:ser>
          <c:idx val="4"/>
          <c:order val="3"/>
          <c:tx>
            <c:strRef>
              <c:f>'Fig2.4.4'!$A$19</c:f>
              <c:strCache>
                <c:ptCount val="1"/>
                <c:pt idx="0">
                  <c:v>Offshore 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'Fig2.4.4'!$B$15:$V$15</c:f>
              <c:numCache/>
            </c:numRef>
          </c:cat>
          <c:val>
            <c:numRef>
              <c:f>'Fig2.4.4'!$B$19:$V$19</c:f>
              <c:numCache/>
            </c:numRef>
          </c:val>
        </c:ser>
        <c:ser>
          <c:idx val="5"/>
          <c:order val="4"/>
          <c:tx>
            <c:strRef>
              <c:f>'Fig2.4.4'!$A$20</c:f>
              <c:strCache>
                <c:ptCount val="1"/>
                <c:pt idx="0">
                  <c:v>Onshore 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'Fig2.4.4'!$B$15:$V$15</c:f>
              <c:numCache/>
            </c:numRef>
          </c:cat>
          <c:val>
            <c:numRef>
              <c:f>'Fig2.4.4'!$B$20:$V$20</c:f>
              <c:numCache/>
            </c:numRef>
          </c:val>
        </c:ser>
        <c:ser>
          <c:idx val="6"/>
          <c:order val="5"/>
          <c:tx>
            <c:strRef>
              <c:f>'Fig2.4.4'!$A$21</c:f>
              <c:strCache>
                <c:ptCount val="1"/>
                <c:pt idx="0">
                  <c:v>Other Renewables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'Fig2.4.4'!$B$15:$V$15</c:f>
              <c:numCache/>
            </c:numRef>
          </c:cat>
          <c:val>
            <c:numRef>
              <c:f>'Fig2.4.4'!$B$21:$V$21</c:f>
              <c:numCache/>
            </c:numRef>
          </c:val>
        </c:ser>
        <c:ser>
          <c:idx val="7"/>
          <c:order val="6"/>
          <c:tx>
            <c:strRef>
              <c:f>'Fig2.4.4'!$A$22</c:f>
              <c:strCache>
                <c:ptCount val="1"/>
                <c:pt idx="0">
                  <c:v>Interconnector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'Fig2.4.4'!$B$15:$V$15</c:f>
              <c:numCache/>
            </c:numRef>
          </c:cat>
          <c:val>
            <c:numRef>
              <c:f>'Fig2.4.4'!$B$22:$V$22</c:f>
              <c:numCache/>
            </c:numRef>
          </c:val>
        </c:ser>
        <c:ser>
          <c:idx val="8"/>
          <c:order val="7"/>
          <c:tx>
            <c:strRef>
              <c:f>'Fig2.4.4'!$A$23</c:f>
              <c:strCache>
                <c:ptCount val="1"/>
                <c:pt idx="0">
                  <c:v>Other (Oil / Pumped)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'Fig2.4.4'!$B$15:$V$15</c:f>
              <c:numCache/>
            </c:numRef>
          </c:cat>
          <c:val>
            <c:numRef>
              <c:f>'Fig2.4.4'!$B$23:$V$23</c:f>
              <c:numCache/>
            </c:numRef>
          </c:val>
        </c:ser>
        <c:overlap val="100"/>
        <c:axId val="39735439"/>
        <c:axId val="22074632"/>
      </c:bar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74632"/>
        <c:crosses val="autoZero"/>
        <c:auto val="1"/>
        <c:lblOffset val="100"/>
        <c:noMultiLvlLbl val="0"/>
      </c:catAx>
      <c:valAx>
        <c:axId val="2207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GW (Installed Capacity)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35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25"/>
          <c:y val="0.915"/>
          <c:w val="0.733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8"/>
          <c:w val="0.93775"/>
          <c:h val="0.84225"/>
        </c:manualLayout>
      </c:layout>
      <c:areaChart>
        <c:grouping val="stacked"/>
        <c:varyColors val="0"/>
        <c:ser>
          <c:idx val="0"/>
          <c:order val="0"/>
          <c:tx>
            <c:strRef>
              <c:f>'Fig2.5.1'!$A$4</c:f>
              <c:strCache>
                <c:ptCount val="1"/>
                <c:pt idx="0">
                  <c:v>Existing</c:v>
                </c:pt>
              </c:strCache>
            </c:strRef>
          </c:tx>
          <c:spPr>
            <a:solidFill>
              <a:srgbClr val="0066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'Fig2.5.1'!$B$3:$V$3</c:f>
              <c:numCache/>
            </c:numRef>
          </c:cat>
          <c:val>
            <c:numRef>
              <c:f>'Fig2.5.1'!$B$4:$V$4</c:f>
              <c:numCache/>
            </c:numRef>
          </c:val>
        </c:ser>
        <c:ser>
          <c:idx val="1"/>
          <c:order val="1"/>
          <c:tx>
            <c:strRef>
              <c:f>'Fig2.5.1'!$A$5</c:f>
              <c:strCache>
                <c:ptCount val="1"/>
                <c:pt idx="0">
                  <c:v>Under Construction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'Fig2.5.1'!$B$3:$V$3</c:f>
              <c:numCache/>
            </c:numRef>
          </c:cat>
          <c:val>
            <c:numRef>
              <c:f>'Fig2.5.1'!$B$5:$V$5</c:f>
              <c:numCache/>
            </c:numRef>
          </c:val>
        </c:ser>
        <c:ser>
          <c:idx val="2"/>
          <c:order val="2"/>
          <c:tx>
            <c:strRef>
              <c:f>'Fig2.5.1'!$A$6</c:f>
              <c:strCache>
                <c:ptCount val="1"/>
                <c:pt idx="0">
                  <c:v>Consents Approved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'Fig2.5.1'!$B$3:$V$3</c:f>
              <c:numCache/>
            </c:numRef>
          </c:cat>
          <c:val>
            <c:numRef>
              <c:f>'Fig2.5.1'!$B$6:$V$6</c:f>
              <c:numCache/>
            </c:numRef>
          </c:val>
        </c:ser>
        <c:ser>
          <c:idx val="3"/>
          <c:order val="3"/>
          <c:tx>
            <c:strRef>
              <c:f>'Fig2.5.1'!$A$7</c:f>
              <c:strCache>
                <c:ptCount val="1"/>
                <c:pt idx="0">
                  <c:v>Awaiting Consents</c:v>
                </c:pt>
              </c:strCache>
            </c:strRef>
          </c:tx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'Fig2.5.1'!$B$3:$V$3</c:f>
              <c:numCache/>
            </c:numRef>
          </c:cat>
          <c:val>
            <c:numRef>
              <c:f>'Fig2.5.1'!$B$7:$V$7</c:f>
              <c:numCache/>
            </c:numRef>
          </c:val>
        </c:ser>
        <c:ser>
          <c:idx val="4"/>
          <c:order val="4"/>
          <c:tx>
            <c:strRef>
              <c:f>'Fig2.5.1'!$A$8</c:f>
              <c:strCache>
                <c:ptCount val="1"/>
                <c:pt idx="0">
                  <c:v>Without Consents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'Fig2.5.1'!$B$3:$V$3</c:f>
              <c:numCache/>
            </c:numRef>
          </c:cat>
          <c:val>
            <c:numRef>
              <c:f>'Fig2.5.1'!$B$8:$V$8</c:f>
              <c:numCache/>
            </c:numRef>
          </c:val>
        </c:ser>
        <c:axId val="64453961"/>
        <c:axId val="43214738"/>
      </c:areaChart>
      <c:lineChart>
        <c:grouping val="standard"/>
        <c:varyColors val="0"/>
        <c:ser>
          <c:idx val="5"/>
          <c:order val="5"/>
          <c:tx>
            <c:strRef>
              <c:f>'Fig2.5.1'!$A$9</c:f>
              <c:strCache>
                <c:ptCount val="1"/>
                <c:pt idx="0">
                  <c:v>GG Existing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'Fig2.5.1'!$B$3:$V$3</c:f>
              <c:numCache/>
            </c:numRef>
          </c:cat>
          <c:val>
            <c:numRef>
              <c:f>'Fig2.5.1'!$B$9:$V$9</c:f>
              <c:numCache/>
            </c:numRef>
          </c:val>
          <c:smooth val="0"/>
        </c:ser>
        <c:ser>
          <c:idx val="6"/>
          <c:order val="6"/>
          <c:tx>
            <c:strRef>
              <c:f>'Fig2.5.1'!$A$10</c:f>
              <c:strCache>
                <c:ptCount val="1"/>
                <c:pt idx="0">
                  <c:v>SP Existing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'Fig2.5.1'!$B$3:$V$3</c:f>
              <c:numCache/>
            </c:numRef>
          </c:cat>
          <c:val>
            <c:numRef>
              <c:f>'Fig2.5.1'!$B$10:$V$10</c:f>
              <c:numCache/>
            </c:numRef>
          </c:val>
          <c:smooth val="0"/>
        </c:ser>
        <c:ser>
          <c:idx val="7"/>
          <c:order val="7"/>
          <c:tx>
            <c:strRef>
              <c:f>'Fig2.5.1'!$A$11</c:f>
              <c:strCache>
                <c:ptCount val="1"/>
                <c:pt idx="0">
                  <c:v>AG Existing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'Fig2.5.1'!$B$3:$V$3</c:f>
              <c:numCache/>
            </c:numRef>
          </c:cat>
          <c:val>
            <c:numRef>
              <c:f>'Fig2.5.1'!$B$11:$V$11</c:f>
              <c:numCache/>
            </c:numRef>
          </c:val>
          <c:smooth val="0"/>
        </c:ser>
        <c:ser>
          <c:idx val="8"/>
          <c:order val="8"/>
          <c:tx>
            <c:strRef>
              <c:f>'Fig2.5.1'!$A$12</c:f>
              <c:strCache>
                <c:ptCount val="1"/>
                <c:pt idx="0">
                  <c:v>GG Demand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'Fig2.5.1'!$B$3:$V$3</c:f>
              <c:numCache/>
            </c:numRef>
          </c:cat>
          <c:val>
            <c:numRef>
              <c:f>'Fig2.5.1'!$B$12:$V$12</c:f>
              <c:numCache/>
            </c:numRef>
          </c:val>
          <c:smooth val="0"/>
        </c:ser>
        <c:axId val="64453961"/>
        <c:axId val="43214738"/>
      </c:line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14738"/>
        <c:crosses val="autoZero"/>
        <c:auto val="1"/>
        <c:lblOffset val="100"/>
        <c:noMultiLvlLbl val="0"/>
      </c:catAx>
      <c:valAx>
        <c:axId val="4321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539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25"/>
          <c:y val="0.89775"/>
          <c:w val="0.9862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6325"/>
          <c:w val="0.9492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'Fig2.5.2'!$A$4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'Fig2.5.2'!$B$3:$V$3</c:f>
              <c:numCache/>
            </c:numRef>
          </c:cat>
          <c:val>
            <c:numRef>
              <c:f>'Fig2.5.2'!$B$4:$V$4</c:f>
              <c:numCache/>
            </c:numRef>
          </c:val>
          <c:smooth val="0"/>
        </c:ser>
        <c:ser>
          <c:idx val="1"/>
          <c:order val="1"/>
          <c:tx>
            <c:strRef>
              <c:f>'Fig2.5.2'!$A$5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'Fig2.5.2'!$B$3:$V$3</c:f>
              <c:numCache/>
            </c:numRef>
          </c:cat>
          <c:val>
            <c:numRef>
              <c:f>'Fig2.5.2'!$B$5:$V$5</c:f>
              <c:numCache/>
            </c:numRef>
          </c:val>
          <c:smooth val="0"/>
        </c:ser>
        <c:ser>
          <c:idx val="2"/>
          <c:order val="2"/>
          <c:tx>
            <c:strRef>
              <c:f>'Fig2.5.2'!$A$6</c:f>
              <c:strCache>
                <c:ptCount val="1"/>
                <c:pt idx="0">
                  <c:v>Accelerated Growth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'Fig2.5.2'!$B$3:$V$3</c:f>
              <c:numCache/>
            </c:numRef>
          </c:cat>
          <c:val>
            <c:numRef>
              <c:f>'Fig2.5.2'!$B$6:$V$6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'Fig2.5.2'!$B$3:$V$3</c:f>
              <c:numCache/>
            </c:numRef>
          </c:cat>
          <c:val>
            <c:numRef>
              <c:f>'Fig2.5.2'!$B$7:$V$7</c:f>
              <c:numCache/>
            </c:numRef>
          </c:val>
          <c:smooth val="0"/>
        </c:ser>
        <c:marker val="1"/>
        <c:axId val="53388323"/>
        <c:axId val="10732860"/>
      </c:line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auto val="1"/>
        <c:lblOffset val="100"/>
        <c:noMultiLvlLbl val="0"/>
      </c:catAx>
      <c:valAx>
        <c:axId val="10732860"/>
        <c:scaling>
          <c:orientation val="minMax"/>
          <c:max val="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38832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75"/>
          <c:y val="0.88275"/>
          <c:w val="0.759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4"/>
          <c:w val="0.929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'Fig2.5.3'!$A$8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'Fig2.5.3'!$B$3:$V$3</c:f>
              <c:numCache/>
            </c:numRef>
          </c:cat>
          <c:val>
            <c:numRef>
              <c:f>'Fig2.5.3'!$B$11:$V$11</c:f>
              <c:numCache/>
            </c:numRef>
          </c:val>
          <c:smooth val="0"/>
        </c:ser>
        <c:ser>
          <c:idx val="1"/>
          <c:order val="1"/>
          <c:tx>
            <c:strRef>
              <c:f>'Fig2.5.3'!$A$3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'Fig2.5.3'!$B$3:$V$3</c:f>
              <c:numCache/>
            </c:numRef>
          </c:cat>
          <c:val>
            <c:numRef>
              <c:f>'Fig2.5.3'!$B$6:$V$6</c:f>
              <c:numCache/>
            </c:numRef>
          </c:val>
          <c:smooth val="0"/>
        </c:ser>
        <c:ser>
          <c:idx val="2"/>
          <c:order val="2"/>
          <c:tx>
            <c:strRef>
              <c:f>'Fig2.5.3'!$A$13</c:f>
              <c:strCache>
                <c:ptCount val="1"/>
                <c:pt idx="0">
                  <c:v>Accelerated Growth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'Fig2.5.3'!$B$3:$V$3</c:f>
              <c:numCache/>
            </c:numRef>
          </c:cat>
          <c:val>
            <c:numRef>
              <c:f>'Fig2.5.3'!$B$16:$V$16</c:f>
              <c:numCache/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055302"/>
        <c:crosses val="autoZero"/>
        <c:auto val="1"/>
        <c:lblOffset val="100"/>
        <c:noMultiLvlLbl val="0"/>
      </c:catAx>
      <c:valAx>
        <c:axId val="64055302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Plant Margin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486877"/>
        <c:crossesAt val="1"/>
        <c:crossBetween val="between"/>
        <c:dispUnits/>
        <c:maj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91725"/>
          <c:w val="0.814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385"/>
          <c:w val="0.93675"/>
          <c:h val="0.8475"/>
        </c:manualLayout>
      </c:layout>
      <c:areaChart>
        <c:grouping val="standard"/>
        <c:varyColors val="0"/>
        <c:ser>
          <c:idx val="0"/>
          <c:order val="0"/>
          <c:tx>
            <c:v>0% to 80%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'Fig2.5.4'!$B$3:$V$3</c:f>
              <c:numCache/>
            </c:numRef>
          </c:cat>
          <c:val>
            <c:numRef>
              <c:f>'Fig2.5.4'!$B$10:$V$10</c:f>
              <c:numCache/>
            </c:numRef>
          </c:val>
        </c:ser>
        <c:ser>
          <c:idx val="5"/>
          <c:order val="5"/>
          <c:tx>
            <c:strRef>
              <c:f>'Fig2.5.4'!$A$11</c:f>
              <c:strCache>
                <c:ptCount val="1"/>
                <c:pt idx="0">
                  <c:v>Wind @ 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'Fig2.5.4'!$B$3:$V$3</c:f>
              <c:numCache/>
            </c:numRef>
          </c:cat>
          <c:val>
            <c:numRef>
              <c:f>'Fig2.5.4'!$B$11:$V$11</c:f>
              <c:numCache/>
            </c:numRef>
          </c:val>
        </c:ser>
        <c:axId val="39626807"/>
        <c:axId val="21096944"/>
      </c:areaChart>
      <c:lineChart>
        <c:grouping val="standard"/>
        <c:varyColors val="0"/>
        <c:ser>
          <c:idx val="1"/>
          <c:order val="1"/>
          <c:tx>
            <c:strRef>
              <c:f>'Fig2.5.4'!$A$9</c:f>
              <c:strCache>
                <c:ptCount val="1"/>
                <c:pt idx="0">
                  <c:v>Wind @ 60%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'Fig2.5.4'!$B$3:$V$3</c:f>
              <c:numCache/>
            </c:numRef>
          </c:cat>
          <c:val>
            <c:numRef>
              <c:f>'Fig2.5.4'!$B$9:$V$9</c:f>
              <c:numCache/>
            </c:numRef>
          </c:val>
          <c:smooth val="0"/>
        </c:ser>
        <c:ser>
          <c:idx val="2"/>
          <c:order val="2"/>
          <c:tx>
            <c:strRef>
              <c:f>'Fig2.5.4'!$A$8</c:f>
              <c:strCache>
                <c:ptCount val="1"/>
                <c:pt idx="0">
                  <c:v>Wind @ 40%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'Fig2.5.4'!$B$3:$V$3</c:f>
              <c:numCache/>
            </c:numRef>
          </c:cat>
          <c:val>
            <c:numRef>
              <c:f>'Fig2.5.4'!$B$8:$V$8</c:f>
              <c:numCache/>
            </c:numRef>
          </c:val>
          <c:smooth val="0"/>
        </c:ser>
        <c:ser>
          <c:idx val="3"/>
          <c:order val="3"/>
          <c:tx>
            <c:strRef>
              <c:f>'Fig2.5.4'!$A$7</c:f>
              <c:strCache>
                <c:ptCount val="1"/>
                <c:pt idx="0">
                  <c:v>Wind @ 20%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'Fig2.5.4'!$B$3:$V$3</c:f>
              <c:numCache/>
            </c:numRef>
          </c:cat>
          <c:val>
            <c:numRef>
              <c:f>'Fig2.5.4'!$B$7:$V$7</c:f>
              <c:numCache/>
            </c:numRef>
          </c:val>
          <c:smooth val="0"/>
        </c:ser>
        <c:ser>
          <c:idx val="4"/>
          <c:order val="4"/>
          <c:tx>
            <c:strRef>
              <c:f>'Fig2.5.4'!$A$6</c:f>
              <c:strCache>
                <c:ptCount val="1"/>
                <c:pt idx="0">
                  <c:v>Wind @ 8%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'Fig2.5.4'!$B$3:$V$3</c:f>
              <c:numCache/>
            </c:numRef>
          </c:cat>
          <c:val>
            <c:numRef>
              <c:f>'Fig2.5.4'!$B$6:$V$6</c:f>
              <c:numCache/>
            </c:numRef>
          </c:val>
          <c:smooth val="0"/>
        </c:ser>
        <c:axId val="39626807"/>
        <c:axId val="21096944"/>
      </c:line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96944"/>
        <c:crosses val="autoZero"/>
        <c:auto val="1"/>
        <c:lblOffset val="100"/>
        <c:tickLblSkip val="2"/>
        <c:noMultiLvlLbl val="0"/>
      </c:catAx>
      <c:valAx>
        <c:axId val="2109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Plant Margin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96268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92325"/>
          <c:w val="0.901"/>
          <c:h val="0.05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0</xdr:rowOff>
    </xdr:from>
    <xdr:to>
      <xdr:col>10</xdr:col>
      <xdr:colOff>28575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23825" y="1295400"/>
        <a:ext cx="69723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9525</xdr:rowOff>
    </xdr:from>
    <xdr:to>
      <xdr:col>11</xdr:col>
      <xdr:colOff>133350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42875" y="1952625"/>
        <a:ext cx="9277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95250" y="1943100"/>
        <a:ext cx="81438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</xdr:rowOff>
    </xdr:from>
    <xdr:to>
      <xdr:col>11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95250" y="1952625"/>
        <a:ext cx="8848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</xdr:rowOff>
    </xdr:from>
    <xdr:to>
      <xdr:col>11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95250" y="1952625"/>
        <a:ext cx="84867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</xdr:rowOff>
    </xdr:from>
    <xdr:to>
      <xdr:col>11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95250" y="1952625"/>
        <a:ext cx="84867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38100</xdr:rowOff>
    </xdr:from>
    <xdr:to>
      <xdr:col>13</xdr:col>
      <xdr:colOff>152400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123825" y="1495425"/>
        <a:ext cx="10210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38100</xdr:rowOff>
    </xdr:from>
    <xdr:to>
      <xdr:col>13</xdr:col>
      <xdr:colOff>152400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23825" y="1495425"/>
        <a:ext cx="9791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38100</xdr:rowOff>
    </xdr:from>
    <xdr:to>
      <xdr:col>13</xdr:col>
      <xdr:colOff>152400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23825" y="1495425"/>
        <a:ext cx="103441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47625</xdr:rowOff>
    </xdr:from>
    <xdr:to>
      <xdr:col>13</xdr:col>
      <xdr:colOff>266700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4600575"/>
        <a:ext cx="10306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0</xdr:rowOff>
    </xdr:from>
    <xdr:to>
      <xdr:col>13</xdr:col>
      <xdr:colOff>123825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123825" y="4714875"/>
        <a:ext cx="9705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85725</xdr:rowOff>
    </xdr:from>
    <xdr:to>
      <xdr:col>13</xdr:col>
      <xdr:colOff>247650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76200" y="4667250"/>
        <a:ext cx="10429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13</xdr:col>
      <xdr:colOff>600075</xdr:colOff>
      <xdr:row>52</xdr:row>
      <xdr:rowOff>133350</xdr:rowOff>
    </xdr:to>
    <xdr:graphicFrame>
      <xdr:nvGraphicFramePr>
        <xdr:cNvPr id="1" name="Chart 2"/>
        <xdr:cNvGraphicFramePr/>
      </xdr:nvGraphicFramePr>
      <xdr:xfrm>
        <a:off x="142875" y="3990975"/>
        <a:ext cx="10344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28575</xdr:rowOff>
    </xdr:from>
    <xdr:to>
      <xdr:col>10</xdr:col>
      <xdr:colOff>304800</xdr:colOff>
      <xdr:row>38</xdr:row>
      <xdr:rowOff>19050</xdr:rowOff>
    </xdr:to>
    <xdr:graphicFrame>
      <xdr:nvGraphicFramePr>
        <xdr:cNvPr id="1" name="Chart 4"/>
        <xdr:cNvGraphicFramePr/>
      </xdr:nvGraphicFramePr>
      <xdr:xfrm>
        <a:off x="152400" y="2028825"/>
        <a:ext cx="69723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295400"/>
        <a:ext cx="86296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9525</xdr:rowOff>
    </xdr:from>
    <xdr:to>
      <xdr:col>11</xdr:col>
      <xdr:colOff>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104775" y="2762250"/>
        <a:ext cx="80486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38100</xdr:rowOff>
    </xdr:from>
    <xdr:to>
      <xdr:col>11</xdr:col>
      <xdr:colOff>9525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23825" y="2143125"/>
        <a:ext cx="8039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" ht="12.75">
      <c r="B2" s="7" t="s">
        <v>52</v>
      </c>
    </row>
    <row r="4" ht="12.75">
      <c r="B4" s="6" t="s">
        <v>88</v>
      </c>
    </row>
    <row r="6" ht="12.75">
      <c r="B6" s="6" t="s">
        <v>53</v>
      </c>
    </row>
    <row r="8" spans="2:3" ht="12.75">
      <c r="B8" t="s">
        <v>54</v>
      </c>
      <c r="C8" s="63" t="s">
        <v>55</v>
      </c>
    </row>
    <row r="10" spans="2:3" ht="12.75">
      <c r="B10" t="s">
        <v>59</v>
      </c>
      <c r="C10" s="63" t="s">
        <v>56</v>
      </c>
    </row>
    <row r="11" spans="2:3" ht="12.75">
      <c r="B11" t="s">
        <v>60</v>
      </c>
      <c r="C11" s="63" t="s">
        <v>57</v>
      </c>
    </row>
    <row r="12" spans="2:3" ht="12.75">
      <c r="B12" t="s">
        <v>61</v>
      </c>
      <c r="C12" s="63" t="s">
        <v>58</v>
      </c>
    </row>
    <row r="13" spans="2:3" ht="12.75">
      <c r="B13" t="s">
        <v>62</v>
      </c>
      <c r="C13" s="63" t="s">
        <v>63</v>
      </c>
    </row>
    <row r="15" spans="2:3" ht="12.75">
      <c r="B15" t="s">
        <v>64</v>
      </c>
      <c r="C15" s="63" t="s">
        <v>65</v>
      </c>
    </row>
    <row r="16" spans="2:3" ht="12.75">
      <c r="B16" t="s">
        <v>66</v>
      </c>
      <c r="C16" s="63" t="s">
        <v>67</v>
      </c>
    </row>
    <row r="17" spans="2:3" ht="12.75">
      <c r="B17" t="s">
        <v>68</v>
      </c>
      <c r="C17" s="63" t="s">
        <v>69</v>
      </c>
    </row>
    <row r="18" spans="2:3" ht="12.75">
      <c r="B18" t="s">
        <v>70</v>
      </c>
      <c r="C18" s="63" t="s">
        <v>71</v>
      </c>
    </row>
    <row r="20" spans="2:3" ht="12.75">
      <c r="B20" t="s">
        <v>72</v>
      </c>
      <c r="C20" s="63" t="s">
        <v>73</v>
      </c>
    </row>
    <row r="21" spans="2:3" ht="12.75">
      <c r="B21" t="s">
        <v>74</v>
      </c>
      <c r="C21" s="63" t="s">
        <v>75</v>
      </c>
    </row>
    <row r="22" spans="2:3" ht="12.75">
      <c r="B22" t="s">
        <v>76</v>
      </c>
      <c r="C22" s="63" t="s">
        <v>79</v>
      </c>
    </row>
    <row r="23" spans="2:3" ht="12.75">
      <c r="B23" t="s">
        <v>77</v>
      </c>
      <c r="C23" s="63" t="s">
        <v>78</v>
      </c>
    </row>
    <row r="24" spans="2:3" ht="12.75">
      <c r="B24" t="s">
        <v>80</v>
      </c>
      <c r="C24" s="63" t="s">
        <v>81</v>
      </c>
    </row>
    <row r="26" spans="2:3" ht="12.75">
      <c r="B26" t="s">
        <v>82</v>
      </c>
      <c r="C26" s="63" t="s">
        <v>83</v>
      </c>
    </row>
    <row r="27" spans="2:3" ht="12.75">
      <c r="B27" t="s">
        <v>86</v>
      </c>
      <c r="C27" s="63" t="s">
        <v>84</v>
      </c>
    </row>
    <row r="28" spans="2:3" ht="12.75">
      <c r="B28" t="s">
        <v>87</v>
      </c>
      <c r="C28" s="63" t="s">
        <v>85</v>
      </c>
    </row>
  </sheetData>
  <hyperlinks>
    <hyperlink ref="C8" location="Fig2.3.1!A1" display="Peak Outturn &amp; Forecast"/>
    <hyperlink ref="C10" location="Fig2.4.1!A1" display="Slow Progression Installed Capacity Mix"/>
    <hyperlink ref="C11" location="Fig2.4.2!A1" display="Gone Green Installed Capacity Mix"/>
    <hyperlink ref="C12" location="Fig2.4.3!A1" display="Accelerated Growth Installed Capacity Mix"/>
    <hyperlink ref="C13" location="Fig2.4.4!A1" display="Contracted Background Capacity Mix"/>
    <hyperlink ref="C15" location="Fig2.5.1!A1" display="Contracted Background vs Existing Scenarios"/>
    <hyperlink ref="C16" location="Fig2.5.2!A1" display="20% Scenario Plant Margins"/>
    <hyperlink ref="C17" location="Fig2.5.3!A1" display="Sceanrio De-Rated Plant Margins"/>
    <hyperlink ref="C18" location="Fig2.5.4!A1" display="Gone Green Wind Sensitivities"/>
    <hyperlink ref="C20" location="Fig2.6.1!A1" display="Renewables Contracted Background by Stage"/>
    <hyperlink ref="C21" location="Fig2.6.2!A1" display="Offshore Wind Contracted vs Sceanrios"/>
    <hyperlink ref="C22" location="Fig2.6.5!A1" display="Onshore Wind Contracted vs Scenarios"/>
    <hyperlink ref="C23" location="Fig2.6.6!A1" display="Marine Contracted vs Sceanrios"/>
    <hyperlink ref="C24" location="Fig2.6.7!A1" display="Biomass Contracted vs Sceanrios"/>
    <hyperlink ref="C26" location="Fig2.9.1!A1" display="Slow Progression Embedded Generation"/>
    <hyperlink ref="C27" location="Fig2.9.2!A1" display="Gone Green Embedded Generation"/>
    <hyperlink ref="C28" location="Fig2.9.3!A1" display="Accelerated Growth Embedded Generatio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"/>
  <sheetViews>
    <sheetView showGridLines="0" zoomScale="80" zoomScaleNormal="80" workbookViewId="0" topLeftCell="A1">
      <selection activeCell="C1" sqref="C1"/>
    </sheetView>
  </sheetViews>
  <sheetFormatPr defaultColWidth="9.140625" defaultRowHeight="12.75"/>
  <cols>
    <col min="1" max="1" width="29.28125" style="0" bestFit="1" customWidth="1"/>
    <col min="2" max="2" width="10.7109375" style="0" customWidth="1"/>
  </cols>
  <sheetData>
    <row r="1" spans="1:5" ht="12.75">
      <c r="A1" s="7" t="s">
        <v>71</v>
      </c>
      <c r="C1" s="63" t="s">
        <v>46</v>
      </c>
      <c r="E1" s="7"/>
    </row>
    <row r="3" spans="1:22" ht="12.75">
      <c r="A3" s="20" t="s">
        <v>13</v>
      </c>
      <c r="B3" s="20">
        <v>2012</v>
      </c>
      <c r="C3" s="20">
        <v>2013</v>
      </c>
      <c r="D3" s="20">
        <v>2014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  <c r="M3" s="20">
        <v>2023</v>
      </c>
      <c r="N3" s="20">
        <v>2024</v>
      </c>
      <c r="O3" s="20">
        <v>2025</v>
      </c>
      <c r="P3" s="20">
        <v>2026</v>
      </c>
      <c r="Q3" s="20">
        <v>2027</v>
      </c>
      <c r="R3" s="20">
        <v>2028</v>
      </c>
      <c r="S3" s="20">
        <v>2029</v>
      </c>
      <c r="T3" s="20">
        <v>2030</v>
      </c>
      <c r="U3" s="20">
        <v>2031</v>
      </c>
      <c r="V3" s="20">
        <v>2032</v>
      </c>
    </row>
    <row r="4" spans="1:22" ht="12.75">
      <c r="A4" s="20" t="s">
        <v>38</v>
      </c>
      <c r="B4" s="54">
        <f>'Fig2.5.3'!B4</f>
        <v>65750.1536</v>
      </c>
      <c r="C4" s="54">
        <f>'Fig2.5.3'!C4</f>
        <v>62683.879600000015</v>
      </c>
      <c r="D4" s="54">
        <f>'Fig2.5.3'!D4</f>
        <v>64093.111600000004</v>
      </c>
      <c r="E4" s="54">
        <f>'Fig2.5.3'!E4</f>
        <v>61401.28160000002</v>
      </c>
      <c r="F4" s="54">
        <f>'Fig2.5.3'!F4</f>
        <v>62090.117600000005</v>
      </c>
      <c r="G4" s="54">
        <f>'Fig2.5.3'!G4</f>
        <v>61945.60360000001</v>
      </c>
      <c r="H4" s="54">
        <f>'Fig2.5.3'!H4</f>
        <v>61551.295600000005</v>
      </c>
      <c r="I4" s="54">
        <f>'Fig2.5.3'!I4</f>
        <v>63872.205600000016</v>
      </c>
      <c r="J4" s="54">
        <f>'Fig2.5.3'!J4</f>
        <v>62091.915600000015</v>
      </c>
      <c r="K4" s="54">
        <f>'Fig2.5.3'!K4</f>
        <v>62914.31560000001</v>
      </c>
      <c r="L4" s="54">
        <f>'Fig2.5.3'!L4</f>
        <v>63377.115600000005</v>
      </c>
      <c r="M4" s="54">
        <f>'Fig2.5.3'!M4</f>
        <v>63323.87559999999</v>
      </c>
      <c r="N4" s="54">
        <f>'Fig2.5.3'!N4</f>
        <v>63904.6256</v>
      </c>
      <c r="O4" s="54">
        <f>'Fig2.5.3'!O4</f>
        <v>64834.980599999995</v>
      </c>
      <c r="P4" s="54">
        <f>'Fig2.5.3'!P4</f>
        <v>64348.7856</v>
      </c>
      <c r="Q4" s="54">
        <f>'Fig2.5.3'!Q4</f>
        <v>66031.64559999999</v>
      </c>
      <c r="R4" s="54">
        <f>'Fig2.5.3'!R4</f>
        <v>66137.8856</v>
      </c>
      <c r="S4" s="54">
        <f>'Fig2.5.3'!S4</f>
        <v>66282.18559999998</v>
      </c>
      <c r="T4" s="54">
        <f>'Fig2.5.3'!T4</f>
        <v>66387.18559999998</v>
      </c>
      <c r="U4" s="54">
        <f>'Fig2.5.3'!U4</f>
        <v>67741.18559999998</v>
      </c>
      <c r="V4" s="54">
        <f>'Fig2.5.3'!V4</f>
        <v>68145.98559999999</v>
      </c>
    </row>
    <row r="5" spans="1:22" ht="12.75">
      <c r="A5" s="20" t="s">
        <v>12</v>
      </c>
      <c r="B5" s="54">
        <f>'Fig2.5.3'!B5</f>
        <v>57700</v>
      </c>
      <c r="C5" s="54">
        <f>'Fig2.5.3'!C5</f>
        <v>57706.778689028106</v>
      </c>
      <c r="D5" s="54">
        <f>'Fig2.5.3'!D5</f>
        <v>57672.97925782019</v>
      </c>
      <c r="E5" s="54">
        <f>'Fig2.5.3'!E5</f>
        <v>57590.75854752514</v>
      </c>
      <c r="F5" s="54">
        <f>'Fig2.5.3'!F5</f>
        <v>57417.123225776195</v>
      </c>
      <c r="G5" s="54">
        <f>'Fig2.5.3'!G5</f>
        <v>57483.07537949084</v>
      </c>
      <c r="H5" s="54">
        <f>'Fig2.5.3'!H5</f>
        <v>57339.86968152853</v>
      </c>
      <c r="I5" s="54">
        <f>'Fig2.5.3'!I5</f>
        <v>57446.232564730104</v>
      </c>
      <c r="J5" s="54">
        <f>'Fig2.5.3'!J5</f>
        <v>57632.10635674313</v>
      </c>
      <c r="K5" s="54">
        <f>'Fig2.5.3'!K5</f>
        <v>57688.783706995106</v>
      </c>
      <c r="L5" s="54">
        <f>'Fig2.5.3'!L5</f>
        <v>58006.54118237154</v>
      </c>
      <c r="M5" s="54">
        <f>'Fig2.5.3'!M5</f>
        <v>58196.235367877154</v>
      </c>
      <c r="N5" s="54">
        <f>'Fig2.5.3'!N5</f>
        <v>58407.87751767365</v>
      </c>
      <c r="O5" s="54">
        <f>'Fig2.5.3'!O5</f>
        <v>58511.26919709976</v>
      </c>
      <c r="P5" s="54">
        <f>'Fig2.5.3'!P5</f>
        <v>58806.50537913545</v>
      </c>
      <c r="Q5" s="54">
        <f>'Fig2.5.3'!Q5</f>
        <v>59151.83155337631</v>
      </c>
      <c r="R5" s="54">
        <f>'Fig2.5.3'!R5</f>
        <v>59699.70060488246</v>
      </c>
      <c r="S5" s="54">
        <f>'Fig2.5.3'!S5</f>
        <v>60112.15927982109</v>
      </c>
      <c r="T5" s="54">
        <f>'Fig2.5.3'!T5</f>
        <v>60686.78519254109</v>
      </c>
      <c r="U5" s="54">
        <f>'Fig2.5.3'!U5</f>
        <v>60796.5</v>
      </c>
      <c r="V5" s="54">
        <f>'Fig2.5.3'!V5</f>
        <v>61152</v>
      </c>
    </row>
    <row r="6" spans="1:22" ht="12.75">
      <c r="A6" s="20" t="s">
        <v>40</v>
      </c>
      <c r="B6" s="55">
        <f>(B$4-B$5)/B$5</f>
        <v>0.13951739341421152</v>
      </c>
      <c r="C6" s="55">
        <f aca="true" t="shared" si="0" ref="C6:V6">(C$4-C$5)/C$5</f>
        <v>0.08624811545611737</v>
      </c>
      <c r="D6" s="55">
        <f t="shared" si="0"/>
        <v>0.11131958890972804</v>
      </c>
      <c r="E6" s="55">
        <f t="shared" si="0"/>
        <v>0.06616552982767801</v>
      </c>
      <c r="F6" s="55">
        <f t="shared" si="0"/>
        <v>0.08138677299885984</v>
      </c>
      <c r="G6" s="55">
        <f t="shared" si="0"/>
        <v>0.07763203675253151</v>
      </c>
      <c r="H6" s="55">
        <f t="shared" si="0"/>
        <v>0.07344672985589545</v>
      </c>
      <c r="I6" s="55">
        <f t="shared" si="0"/>
        <v>0.11186065209810164</v>
      </c>
      <c r="J6" s="55">
        <f t="shared" si="0"/>
        <v>0.07738410974692889</v>
      </c>
      <c r="K6" s="55">
        <f t="shared" si="0"/>
        <v>0.09058141907698561</v>
      </c>
      <c r="L6" s="55">
        <f t="shared" si="0"/>
        <v>0.09258566892901739</v>
      </c>
      <c r="M6" s="55">
        <f t="shared" si="0"/>
        <v>0.08810948336622415</v>
      </c>
      <c r="N6" s="55">
        <f t="shared" si="0"/>
        <v>0.09410970430594888</v>
      </c>
      <c r="O6" s="55">
        <f t="shared" si="0"/>
        <v>0.10807681135061896</v>
      </c>
      <c r="P6" s="55">
        <f t="shared" si="0"/>
        <v>0.09424603936473587</v>
      </c>
      <c r="Q6" s="55">
        <f t="shared" si="0"/>
        <v>0.1163077096000925</v>
      </c>
      <c r="R6" s="55">
        <f t="shared" si="0"/>
        <v>0.10784283555671623</v>
      </c>
      <c r="S6" s="55">
        <f t="shared" si="0"/>
        <v>0.10264190130747962</v>
      </c>
      <c r="T6" s="55">
        <f t="shared" si="0"/>
        <v>0.09393149413621472</v>
      </c>
      <c r="U6" s="55">
        <f t="shared" si="0"/>
        <v>0.11422837827835455</v>
      </c>
      <c r="V6" s="55">
        <f t="shared" si="0"/>
        <v>0.11437051282051258</v>
      </c>
    </row>
    <row r="7" spans="1:22" ht="12.75">
      <c r="A7" s="20" t="s">
        <v>41</v>
      </c>
      <c r="B7" s="55">
        <v>0.1506389185441942</v>
      </c>
      <c r="C7" s="55">
        <v>0.10034968235149347</v>
      </c>
      <c r="D7" s="55">
        <v>0.1274745372406427</v>
      </c>
      <c r="E7" s="55">
        <v>0.08461369801985842</v>
      </c>
      <c r="F7" s="55">
        <v>0.10278993517345489</v>
      </c>
      <c r="G7" s="55">
        <v>0.10684049487547737</v>
      </c>
      <c r="H7" s="55">
        <v>0.11194036460356972</v>
      </c>
      <c r="I7" s="55">
        <v>0.15814149387487483</v>
      </c>
      <c r="J7" s="55">
        <v>0.13074082693795702</v>
      </c>
      <c r="K7" s="55">
        <v>0.14925660309875521</v>
      </c>
      <c r="L7" s="55">
        <v>0.15707529240508228</v>
      </c>
      <c r="M7" s="55">
        <v>0.1581397864302874</v>
      </c>
      <c r="N7" s="55">
        <v>0.17019361950480735</v>
      </c>
      <c r="O7" s="55">
        <v>0.1900456366010843</v>
      </c>
      <c r="P7" s="55">
        <v>0.18144965683763306</v>
      </c>
      <c r="Q7" s="55">
        <v>0.20658690907308325</v>
      </c>
      <c r="R7" s="55">
        <v>0.19977595991732894</v>
      </c>
      <c r="S7" s="55">
        <v>0.19640961931211542</v>
      </c>
      <c r="T7" s="55">
        <v>0.18826471646521092</v>
      </c>
      <c r="U7" s="56">
        <v>0.18826471646521092</v>
      </c>
      <c r="V7" s="56">
        <v>0.18826471646521092</v>
      </c>
    </row>
    <row r="8" spans="1:22" ht="12.75">
      <c r="A8" s="20" t="s">
        <v>42</v>
      </c>
      <c r="B8" s="55">
        <v>0.16917479376083178</v>
      </c>
      <c r="C8" s="55">
        <v>0.12385229384378718</v>
      </c>
      <c r="D8" s="55">
        <v>0.15439945112550046</v>
      </c>
      <c r="E8" s="55">
        <v>0.115360645006826</v>
      </c>
      <c r="F8" s="55">
        <v>0.1384618721311133</v>
      </c>
      <c r="G8" s="55">
        <v>0.1555212584137205</v>
      </c>
      <c r="H8" s="55">
        <v>0.17609642251635996</v>
      </c>
      <c r="I8" s="55">
        <v>0.23527623016949722</v>
      </c>
      <c r="J8" s="55">
        <v>0.21966868892300395</v>
      </c>
      <c r="K8" s="55">
        <v>0.24704857646837117</v>
      </c>
      <c r="L8" s="55">
        <v>0.26455799819852394</v>
      </c>
      <c r="M8" s="55">
        <v>0.2748569582037261</v>
      </c>
      <c r="N8" s="55">
        <v>0.29700014483623804</v>
      </c>
      <c r="O8" s="55">
        <v>0.32666034535185945</v>
      </c>
      <c r="P8" s="55">
        <v>0.3267890192924614</v>
      </c>
      <c r="Q8" s="55">
        <v>0.3570522415280674</v>
      </c>
      <c r="R8" s="55">
        <v>0.3529978338516831</v>
      </c>
      <c r="S8" s="55">
        <v>0.35268914931984113</v>
      </c>
      <c r="T8" s="55">
        <v>0.34548675368020404</v>
      </c>
      <c r="U8" s="56">
        <v>0.34548675368020404</v>
      </c>
      <c r="V8" s="56">
        <v>0.34548675368020404</v>
      </c>
    </row>
    <row r="9" spans="1:22" ht="12.75">
      <c r="A9" s="20" t="s">
        <v>43</v>
      </c>
      <c r="B9" s="55">
        <v>0.18771066897746988</v>
      </c>
      <c r="C9" s="55">
        <v>0.1473549053360809</v>
      </c>
      <c r="D9" s="55">
        <v>0.1813243650103582</v>
      </c>
      <c r="E9" s="55">
        <v>0.14610759199379345</v>
      </c>
      <c r="F9" s="55">
        <v>0.17413380908877182</v>
      </c>
      <c r="G9" s="55">
        <v>0.20420202195196377</v>
      </c>
      <c r="H9" s="55">
        <v>0.2402524804291506</v>
      </c>
      <c r="I9" s="55">
        <v>0.3124109664641196</v>
      </c>
      <c r="J9" s="55">
        <v>0.30859655090805127</v>
      </c>
      <c r="K9" s="55">
        <v>0.34484054983798734</v>
      </c>
      <c r="L9" s="55">
        <v>0.3720407039919658</v>
      </c>
      <c r="M9" s="55">
        <v>0.3915741299771655</v>
      </c>
      <c r="N9" s="55">
        <v>0.4238066701676695</v>
      </c>
      <c r="O9" s="55">
        <v>0.4632750541026351</v>
      </c>
      <c r="P9" s="55">
        <v>0.4721283817472905</v>
      </c>
      <c r="Q9" s="55">
        <v>0.5075175739830521</v>
      </c>
      <c r="R9" s="55">
        <v>0.5062197077860375</v>
      </c>
      <c r="S9" s="55">
        <v>0.5089686793275671</v>
      </c>
      <c r="T9" s="55">
        <v>0.5027087908951974</v>
      </c>
      <c r="U9" s="56">
        <v>0.5027087908951974</v>
      </c>
      <c r="V9" s="56">
        <v>0.5027087908951974</v>
      </c>
    </row>
    <row r="10" spans="1:22" ht="12.75">
      <c r="A10" s="20" t="s">
        <v>44</v>
      </c>
      <c r="B10" s="55">
        <v>0.20624654419410748</v>
      </c>
      <c r="C10" s="55">
        <v>0.17085751682837474</v>
      </c>
      <c r="D10" s="55">
        <v>0.20824927889521622</v>
      </c>
      <c r="E10" s="55">
        <v>0.17685453898076078</v>
      </c>
      <c r="F10" s="55">
        <v>0.2098057460464305</v>
      </c>
      <c r="G10" s="55">
        <v>0.2528827854902068</v>
      </c>
      <c r="H10" s="55">
        <v>0.3044085383419407</v>
      </c>
      <c r="I10" s="55">
        <v>0.38954570275874173</v>
      </c>
      <c r="J10" s="55">
        <v>0.3975244128930981</v>
      </c>
      <c r="K10" s="55">
        <v>0.44263252320760305</v>
      </c>
      <c r="L10" s="55">
        <v>0.4795234097854072</v>
      </c>
      <c r="M10" s="55">
        <v>0.5082913017506042</v>
      </c>
      <c r="N10" s="55">
        <v>0.5506131954991001</v>
      </c>
      <c r="O10" s="55">
        <v>0.5998897628534102</v>
      </c>
      <c r="P10" s="55">
        <v>0.6174677442021188</v>
      </c>
      <c r="Q10" s="55">
        <v>0.6579829064380363</v>
      </c>
      <c r="R10" s="55">
        <v>0.6594415817203917</v>
      </c>
      <c r="S10" s="55">
        <v>0.6652482093352928</v>
      </c>
      <c r="T10" s="55">
        <v>0.6599308281101905</v>
      </c>
      <c r="U10" s="56">
        <v>0.6599308281101905</v>
      </c>
      <c r="V10" s="56">
        <v>0.6599308281101905</v>
      </c>
    </row>
    <row r="11" spans="1:22" ht="12.75">
      <c r="A11" s="20" t="s">
        <v>45</v>
      </c>
      <c r="B11" s="55">
        <v>0.13210304332755646</v>
      </c>
      <c r="C11" s="55">
        <v>0.07684707085919987</v>
      </c>
      <c r="D11" s="55">
        <v>0.10054962335578493</v>
      </c>
      <c r="E11" s="55">
        <v>0.05386675103289098</v>
      </c>
      <c r="F11" s="55">
        <v>0.06711799821579635</v>
      </c>
      <c r="G11" s="55">
        <v>0.058159731337234226</v>
      </c>
      <c r="H11" s="55">
        <v>0.047784306690779224</v>
      </c>
      <c r="I11" s="55">
        <v>0.08100675758025269</v>
      </c>
      <c r="J11" s="55">
        <v>0.04181296495291009</v>
      </c>
      <c r="K11" s="55">
        <v>0.05146462972913926</v>
      </c>
      <c r="L11" s="55">
        <v>0.04959258661164075</v>
      </c>
      <c r="M11" s="55">
        <v>0.04142261465684858</v>
      </c>
      <c r="N11" s="55">
        <v>0.04338709417337652</v>
      </c>
      <c r="O11" s="55">
        <v>0.05343092785030878</v>
      </c>
      <c r="P11" s="55">
        <v>0.036110294382804366</v>
      </c>
      <c r="Q11" s="55">
        <v>0.05612157661809896</v>
      </c>
      <c r="R11" s="55">
        <v>0.04655408598297451</v>
      </c>
      <c r="S11" s="55">
        <v>0.04013008930438947</v>
      </c>
      <c r="T11" s="55">
        <v>0.031042679250217572</v>
      </c>
      <c r="U11" s="56">
        <v>0.031042679250217572</v>
      </c>
      <c r="V11" s="56">
        <v>0.031042679250217572</v>
      </c>
    </row>
  </sheetData>
  <hyperlinks>
    <hyperlink ref="C1" location="Menu!A1" display="Back To Menu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3"/>
  <sheetViews>
    <sheetView showGridLines="0" zoomScale="80" zoomScaleNormal="80" workbookViewId="0" topLeftCell="A1">
      <selection activeCell="A13" sqref="A13"/>
    </sheetView>
  </sheetViews>
  <sheetFormatPr defaultColWidth="9.140625" defaultRowHeight="12.75"/>
  <cols>
    <col min="1" max="1" width="47.8515625" style="0" bestFit="1" customWidth="1"/>
  </cols>
  <sheetData>
    <row r="1" spans="1:4" ht="12.75">
      <c r="A1" s="7" t="s">
        <v>73</v>
      </c>
      <c r="B1" s="7"/>
      <c r="C1" s="63" t="s">
        <v>46</v>
      </c>
      <c r="D1" s="7"/>
    </row>
    <row r="3" spans="2:22" ht="12.75">
      <c r="B3" s="20">
        <v>2012</v>
      </c>
      <c r="C3" s="20">
        <v>2013</v>
      </c>
      <c r="D3" s="20">
        <v>2014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  <c r="M3" s="20">
        <v>2023</v>
      </c>
      <c r="N3" s="20">
        <v>2024</v>
      </c>
      <c r="O3" s="20">
        <v>2025</v>
      </c>
      <c r="P3" s="17">
        <v>2026</v>
      </c>
      <c r="Q3" s="17">
        <v>2027</v>
      </c>
      <c r="R3" s="17">
        <v>2028</v>
      </c>
      <c r="S3" s="17">
        <v>2029</v>
      </c>
      <c r="T3" s="17">
        <v>2030</v>
      </c>
      <c r="U3" s="17">
        <v>2031</v>
      </c>
      <c r="V3" s="17">
        <v>2032</v>
      </c>
    </row>
    <row r="4" spans="1:22" ht="12.75">
      <c r="A4" s="20" t="s">
        <v>19</v>
      </c>
      <c r="B4" s="21">
        <v>8.215200000000001</v>
      </c>
      <c r="C4" s="21">
        <v>8.215200000000001</v>
      </c>
      <c r="D4" s="21">
        <v>8.215200000000001</v>
      </c>
      <c r="E4" s="21">
        <v>8.215200000000001</v>
      </c>
      <c r="F4" s="21">
        <v>7.215199999999999</v>
      </c>
      <c r="G4" s="21">
        <v>7.215199999999999</v>
      </c>
      <c r="H4" s="21">
        <v>7.215199999999999</v>
      </c>
      <c r="I4" s="21">
        <v>7.215199999999999</v>
      </c>
      <c r="J4" s="21">
        <v>7.215199999999999</v>
      </c>
      <c r="K4" s="21">
        <v>7.215199999999999</v>
      </c>
      <c r="L4" s="21">
        <v>7.215199999999999</v>
      </c>
      <c r="M4" s="21">
        <v>7.215199999999999</v>
      </c>
      <c r="N4" s="21">
        <v>7.215199999999999</v>
      </c>
      <c r="O4" s="59">
        <v>7.215199999999999</v>
      </c>
      <c r="P4" s="59">
        <v>7.215199999999999</v>
      </c>
      <c r="Q4" s="59">
        <v>7.215199999999999</v>
      </c>
      <c r="R4" s="59">
        <v>7.215199999999999</v>
      </c>
      <c r="S4" s="59">
        <v>7.215199999999999</v>
      </c>
      <c r="T4" s="59">
        <v>7.215199999999999</v>
      </c>
      <c r="U4" s="59">
        <v>7.215199999999999</v>
      </c>
      <c r="V4" s="59">
        <v>7.215199999999999</v>
      </c>
    </row>
    <row r="5" spans="1:22" ht="12.75">
      <c r="A5" s="20" t="s">
        <v>20</v>
      </c>
      <c r="B5" s="21">
        <v>0.6335</v>
      </c>
      <c r="C5" s="21">
        <v>1.2849000000000002</v>
      </c>
      <c r="D5" s="21">
        <v>1.4482000000000002</v>
      </c>
      <c r="E5" s="21">
        <v>1.4482000000000002</v>
      </c>
      <c r="F5" s="21">
        <v>1.6192</v>
      </c>
      <c r="G5" s="21">
        <v>1.6192</v>
      </c>
      <c r="H5" s="21">
        <v>1.6192</v>
      </c>
      <c r="I5" s="21">
        <v>1.6192</v>
      </c>
      <c r="J5" s="21">
        <v>1.6192</v>
      </c>
      <c r="K5" s="21">
        <v>1.6192</v>
      </c>
      <c r="L5" s="21">
        <v>1.6192</v>
      </c>
      <c r="M5" s="21">
        <v>1.6192</v>
      </c>
      <c r="N5" s="21">
        <v>1.6192</v>
      </c>
      <c r="O5" s="59">
        <v>1.6192</v>
      </c>
      <c r="P5" s="59">
        <v>1.6192</v>
      </c>
      <c r="Q5" s="59">
        <v>1.6192</v>
      </c>
      <c r="R5" s="59">
        <v>1.6192</v>
      </c>
      <c r="S5" s="59">
        <v>1.6192</v>
      </c>
      <c r="T5" s="59">
        <v>1.6192</v>
      </c>
      <c r="U5" s="59">
        <v>1.6192</v>
      </c>
      <c r="V5" s="59">
        <v>1.6192</v>
      </c>
    </row>
    <row r="6" spans="1:22" ht="12.75">
      <c r="A6" s="20" t="s">
        <v>18</v>
      </c>
      <c r="B6" s="21">
        <v>0.4033</v>
      </c>
      <c r="C6" s="21">
        <v>1.6253</v>
      </c>
      <c r="D6" s="21">
        <v>2.2953</v>
      </c>
      <c r="E6" s="21">
        <v>4.2625</v>
      </c>
      <c r="F6" s="21">
        <v>5.1115</v>
      </c>
      <c r="G6" s="21">
        <v>5.3167</v>
      </c>
      <c r="H6" s="21">
        <v>5.4967</v>
      </c>
      <c r="I6" s="21">
        <v>5.4967</v>
      </c>
      <c r="J6" s="21">
        <v>5.4967</v>
      </c>
      <c r="K6" s="21">
        <v>5.4967</v>
      </c>
      <c r="L6" s="21">
        <v>5.4967</v>
      </c>
      <c r="M6" s="21">
        <v>5.4967</v>
      </c>
      <c r="N6" s="21">
        <v>5.4967</v>
      </c>
      <c r="O6" s="59">
        <v>5.4967</v>
      </c>
      <c r="P6" s="59">
        <v>5.4967</v>
      </c>
      <c r="Q6" s="59">
        <v>5.4967</v>
      </c>
      <c r="R6" s="59">
        <v>5.4967</v>
      </c>
      <c r="S6" s="59">
        <v>5.4967</v>
      </c>
      <c r="T6" s="59">
        <v>5.4967</v>
      </c>
      <c r="U6" s="59">
        <v>5.4967</v>
      </c>
      <c r="V6" s="59">
        <v>5.4967</v>
      </c>
    </row>
    <row r="7" spans="1:22" ht="12.75">
      <c r="A7" s="20" t="s">
        <v>16</v>
      </c>
      <c r="B7" s="21">
        <v>0.284</v>
      </c>
      <c r="C7" s="21">
        <v>1.06565</v>
      </c>
      <c r="D7" s="21">
        <v>2.02015</v>
      </c>
      <c r="E7" s="21">
        <v>2.84485</v>
      </c>
      <c r="F7" s="21">
        <v>3.93125</v>
      </c>
      <c r="G7" s="21">
        <v>4.51525</v>
      </c>
      <c r="H7" s="21">
        <v>4.97525</v>
      </c>
      <c r="I7" s="21">
        <v>4.99525</v>
      </c>
      <c r="J7" s="21">
        <v>4.99525</v>
      </c>
      <c r="K7" s="21">
        <v>4.99525</v>
      </c>
      <c r="L7" s="21">
        <v>4.99525</v>
      </c>
      <c r="M7" s="21">
        <v>4.99525</v>
      </c>
      <c r="N7" s="21">
        <v>4.99525</v>
      </c>
      <c r="O7" s="59">
        <v>4.99525</v>
      </c>
      <c r="P7" s="59">
        <v>4.99525</v>
      </c>
      <c r="Q7" s="59">
        <v>4.99525</v>
      </c>
      <c r="R7" s="59">
        <v>4.99525</v>
      </c>
      <c r="S7" s="59">
        <v>4.99525</v>
      </c>
      <c r="T7" s="59">
        <v>4.99525</v>
      </c>
      <c r="U7" s="59">
        <v>4.99525</v>
      </c>
      <c r="V7" s="59">
        <v>4.99525</v>
      </c>
    </row>
    <row r="8" spans="1:22" ht="12.75">
      <c r="A8" s="20" t="s">
        <v>21</v>
      </c>
      <c r="B8" s="21">
        <v>0</v>
      </c>
      <c r="C8" s="21">
        <v>0.165</v>
      </c>
      <c r="D8" s="21">
        <v>0.8415</v>
      </c>
      <c r="E8" s="21">
        <v>3.0751999999999997</v>
      </c>
      <c r="F8" s="21">
        <v>6.779100000000001</v>
      </c>
      <c r="G8" s="21">
        <v>16.984599999999997</v>
      </c>
      <c r="H8" s="21">
        <v>24.040599999999998</v>
      </c>
      <c r="I8" s="21">
        <v>31.5706</v>
      </c>
      <c r="J8" s="21">
        <v>36.2645</v>
      </c>
      <c r="K8" s="21">
        <v>37.6645</v>
      </c>
      <c r="L8" s="21">
        <v>37.9645</v>
      </c>
      <c r="M8" s="21">
        <v>38.2645</v>
      </c>
      <c r="N8" s="21">
        <v>38.5645</v>
      </c>
      <c r="O8" s="59">
        <v>38.5645</v>
      </c>
      <c r="P8" s="59">
        <v>38.5645</v>
      </c>
      <c r="Q8" s="59">
        <v>38.5645</v>
      </c>
      <c r="R8" s="59">
        <v>38.5645</v>
      </c>
      <c r="S8" s="59">
        <v>38.5645</v>
      </c>
      <c r="T8" s="59">
        <v>38.5645</v>
      </c>
      <c r="U8" s="59">
        <v>38.5645</v>
      </c>
      <c r="V8" s="59">
        <v>38.5645</v>
      </c>
    </row>
    <row r="9" spans="1:22" ht="12.75">
      <c r="A9" s="20" t="s">
        <v>13</v>
      </c>
      <c r="B9" s="21">
        <f>'Fig2.4.2'!B27</f>
        <v>7.26028</v>
      </c>
      <c r="C9" s="21">
        <f>'Fig2.4.2'!C27</f>
        <v>9.04598</v>
      </c>
      <c r="D9" s="21">
        <f>'Fig2.4.2'!D27</f>
        <v>10.17888</v>
      </c>
      <c r="E9" s="21">
        <f>'Fig2.4.2'!E27</f>
        <v>10.96838</v>
      </c>
      <c r="F9" s="21">
        <f>'Fig2.4.2'!F27</f>
        <v>12.67558</v>
      </c>
      <c r="G9" s="21">
        <f>'Fig2.4.2'!G27</f>
        <v>16.725279999999998</v>
      </c>
      <c r="H9" s="21">
        <f>'Fig2.4.2'!H27</f>
        <v>21.426180000000002</v>
      </c>
      <c r="I9" s="21">
        <f>'Fig2.4.2'!I27</f>
        <v>25.28818</v>
      </c>
      <c r="J9" s="21">
        <f>'Fig2.4.2'!J27</f>
        <v>28.89418</v>
      </c>
      <c r="K9" s="21">
        <f>'Fig2.4.2'!K27</f>
        <v>31.47618</v>
      </c>
      <c r="L9" s="21">
        <f>'Fig2.4.2'!L27</f>
        <v>34.761179999999996</v>
      </c>
      <c r="M9" s="21">
        <f>'Fig2.4.2'!M27</f>
        <v>37.58018</v>
      </c>
      <c r="N9" s="21">
        <f>'Fig2.4.2'!N27</f>
        <v>40.727180000000004</v>
      </c>
      <c r="O9" s="21">
        <f>'Fig2.4.2'!O27</f>
        <v>43.83568</v>
      </c>
      <c r="P9" s="21">
        <f>'Fig2.4.2'!P27</f>
        <v>46.852180000000004</v>
      </c>
      <c r="Q9" s="21">
        <f>'Fig2.4.2'!Q27</f>
        <v>48.72918</v>
      </c>
      <c r="R9" s="21">
        <f>'Fig2.4.2'!R27</f>
        <v>50.09418</v>
      </c>
      <c r="S9" s="21">
        <f>'Fig2.4.2'!S27</f>
        <v>51.459179999999996</v>
      </c>
      <c r="T9" s="21">
        <f>'Fig2.4.2'!T27</f>
        <v>52.32618</v>
      </c>
      <c r="U9" s="21">
        <f>'Fig2.4.2'!U27</f>
        <v>53.20118</v>
      </c>
      <c r="V9" s="21">
        <f>'Fig2.4.2'!V27</f>
        <v>54.076179999999994</v>
      </c>
    </row>
    <row r="10" spans="1:22" ht="12.75">
      <c r="A10" s="20" t="s">
        <v>10</v>
      </c>
      <c r="B10" s="21">
        <f>'Fig2.4.1'!B27</f>
        <v>7.26028</v>
      </c>
      <c r="C10" s="21">
        <f>'Fig2.4.1'!C27</f>
        <v>8.79598</v>
      </c>
      <c r="D10" s="21">
        <f>'Fig2.4.1'!D27</f>
        <v>9.53238</v>
      </c>
      <c r="E10" s="21">
        <f>'Fig2.4.1'!E27</f>
        <v>8.97608</v>
      </c>
      <c r="F10" s="21">
        <f>'Fig2.4.1'!F27</f>
        <v>10.083079999999999</v>
      </c>
      <c r="G10" s="21">
        <f>'Fig2.4.1'!G27</f>
        <v>10.61638</v>
      </c>
      <c r="H10" s="21">
        <f>'Fig2.4.1'!H27</f>
        <v>12.15958</v>
      </c>
      <c r="I10" s="21">
        <f>'Fig2.4.1'!I27</f>
        <v>13.34848</v>
      </c>
      <c r="J10" s="21">
        <f>'Fig2.4.1'!J27</f>
        <v>15.01738</v>
      </c>
      <c r="K10" s="21">
        <f>'Fig2.4.1'!K27</f>
        <v>16.257179999999998</v>
      </c>
      <c r="L10" s="21">
        <f>'Fig2.4.1'!L27</f>
        <v>18.38968</v>
      </c>
      <c r="M10" s="21">
        <f>'Fig2.4.1'!M27</f>
        <v>21.08868</v>
      </c>
      <c r="N10" s="21">
        <f>'Fig2.4.1'!N27</f>
        <v>23.21368</v>
      </c>
      <c r="O10" s="21">
        <f>'Fig2.4.1'!O27</f>
        <v>24.76868</v>
      </c>
      <c r="P10" s="21">
        <f>'Fig2.4.1'!P27</f>
        <v>26.72368</v>
      </c>
      <c r="Q10" s="21">
        <f>'Fig2.4.1'!Q27</f>
        <v>27.807679999999998</v>
      </c>
      <c r="R10" s="21">
        <f>'Fig2.4.1'!R27</f>
        <v>29.03268</v>
      </c>
      <c r="S10" s="21">
        <f>'Fig2.4.1'!S27</f>
        <v>29.61568</v>
      </c>
      <c r="T10" s="21">
        <f>'Fig2.4.1'!T27</f>
        <v>29.72668</v>
      </c>
      <c r="U10" s="21">
        <f>'Fig2.4.1'!U27</f>
        <v>29.83468</v>
      </c>
      <c r="V10" s="21">
        <f>'Fig2.4.1'!V27</f>
        <v>29.929679999999998</v>
      </c>
    </row>
    <row r="11" spans="1:22" ht="12.75">
      <c r="A11" s="20" t="s">
        <v>15</v>
      </c>
      <c r="B11" s="21">
        <f>'Fig2.4.3'!B27</f>
        <v>7.26828</v>
      </c>
      <c r="C11" s="21">
        <f>'Fig2.4.3'!C27</f>
        <v>8.75398</v>
      </c>
      <c r="D11" s="21">
        <f>'Fig2.4.3'!D27</f>
        <v>10.35688</v>
      </c>
      <c r="E11" s="21">
        <f>'Fig2.4.3'!E27</f>
        <v>12.09458</v>
      </c>
      <c r="F11" s="21">
        <f>'Fig2.4.3'!F27</f>
        <v>14.44168</v>
      </c>
      <c r="G11" s="21">
        <f>'Fig2.4.3'!G27</f>
        <v>20.04568</v>
      </c>
      <c r="H11" s="21">
        <f>'Fig2.4.3'!H27</f>
        <v>26.28743</v>
      </c>
      <c r="I11" s="21">
        <f>'Fig2.4.3'!I27</f>
        <v>31.60343</v>
      </c>
      <c r="J11" s="21">
        <f>'Fig2.4.3'!J27</f>
        <v>37.13343</v>
      </c>
      <c r="K11" s="21">
        <f>'Fig2.4.3'!K27</f>
        <v>43.28643</v>
      </c>
      <c r="L11" s="21">
        <f>'Fig2.4.3'!L27</f>
        <v>48.10993</v>
      </c>
      <c r="M11" s="21">
        <f>'Fig2.4.3'!M27</f>
        <v>52.04443</v>
      </c>
      <c r="N11" s="21">
        <f>'Fig2.4.3'!N27</f>
        <v>55.804429999999996</v>
      </c>
      <c r="O11" s="21">
        <f>'Fig2.4.3'!O27</f>
        <v>59.48443</v>
      </c>
      <c r="P11" s="21">
        <f>'Fig2.4.3'!P27</f>
        <v>62.21943</v>
      </c>
      <c r="Q11" s="21">
        <f>'Fig2.4.3'!Q27</f>
        <v>64.05443</v>
      </c>
      <c r="R11" s="21">
        <f>'Fig2.4.3'!R27</f>
        <v>65.70943</v>
      </c>
      <c r="S11" s="21">
        <f>'Fig2.4.3'!S27</f>
        <v>67.56443</v>
      </c>
      <c r="T11" s="21">
        <f>'Fig2.4.3'!T27</f>
        <v>69.00943</v>
      </c>
      <c r="U11" s="21">
        <f>'Fig2.4.3'!U27</f>
        <v>70.39443</v>
      </c>
      <c r="V11" s="21">
        <f>'Fig2.4.3'!V27</f>
        <v>71.77942999999999</v>
      </c>
    </row>
    <row r="13" spans="2:22" ht="12.7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2:22" ht="12.7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2:22" ht="12.7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2:22" ht="12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2:22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9" spans="2:22" ht="12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2:22" ht="12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2:22" ht="12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2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2:22" ht="12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</sheetData>
  <hyperlinks>
    <hyperlink ref="C1" location="Menu!A1" display="Back To Menu"/>
  </hyperlink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zoomScale="80" zoomScaleNormal="80" workbookViewId="0" topLeftCell="A1">
      <selection activeCell="C1" sqref="C1"/>
    </sheetView>
  </sheetViews>
  <sheetFormatPr defaultColWidth="9.140625" defaultRowHeight="12.75"/>
  <cols>
    <col min="1" max="1" width="41.421875" style="0" bestFit="1" customWidth="1"/>
  </cols>
  <sheetData>
    <row r="1" spans="1:4" ht="12.75">
      <c r="A1" s="7" t="s">
        <v>75</v>
      </c>
      <c r="B1" s="7"/>
      <c r="C1" s="63" t="s">
        <v>46</v>
      </c>
      <c r="D1" s="7"/>
    </row>
    <row r="3" spans="2:22" ht="12.75">
      <c r="B3" s="31">
        <v>2012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  <c r="H3" s="31">
        <v>2018</v>
      </c>
      <c r="I3" s="31">
        <v>2019</v>
      </c>
      <c r="J3" s="31">
        <v>2020</v>
      </c>
      <c r="K3" s="31">
        <v>2021</v>
      </c>
      <c r="L3" s="31">
        <v>2022</v>
      </c>
      <c r="M3" s="31">
        <v>2023</v>
      </c>
      <c r="N3" s="31">
        <v>2024</v>
      </c>
      <c r="O3" s="31">
        <v>2025</v>
      </c>
      <c r="P3" s="32">
        <v>2026</v>
      </c>
      <c r="Q3" s="32">
        <v>2027</v>
      </c>
      <c r="R3" s="32">
        <v>2028</v>
      </c>
      <c r="S3" s="32">
        <v>2029</v>
      </c>
      <c r="T3" s="32">
        <v>2030</v>
      </c>
      <c r="U3" s="32">
        <v>2031</v>
      </c>
      <c r="V3" s="32">
        <v>2032</v>
      </c>
    </row>
    <row r="4" spans="1:22" ht="12.75">
      <c r="A4" s="17" t="s">
        <v>25</v>
      </c>
      <c r="B4" s="28">
        <v>3.0373</v>
      </c>
      <c r="C4" s="28">
        <v>3.0373</v>
      </c>
      <c r="D4" s="28">
        <v>3.0373</v>
      </c>
      <c r="E4" s="28">
        <v>3.0373</v>
      </c>
      <c r="F4" s="28">
        <v>3.0373</v>
      </c>
      <c r="G4" s="28">
        <v>3.0373</v>
      </c>
      <c r="H4" s="28">
        <v>3.0373</v>
      </c>
      <c r="I4" s="28">
        <v>3.0373</v>
      </c>
      <c r="J4" s="28">
        <v>3.0373</v>
      </c>
      <c r="K4" s="28">
        <v>3.0373</v>
      </c>
      <c r="L4" s="28">
        <v>3.0373</v>
      </c>
      <c r="M4" s="28">
        <v>3.0373</v>
      </c>
      <c r="N4" s="28">
        <v>3.0373</v>
      </c>
      <c r="O4" s="28">
        <v>3.0373</v>
      </c>
      <c r="P4" s="29">
        <v>3.0373</v>
      </c>
      <c r="Q4" s="29">
        <v>3.0373</v>
      </c>
      <c r="R4" s="29">
        <v>3.0373</v>
      </c>
      <c r="S4" s="29">
        <v>3.0373</v>
      </c>
      <c r="T4" s="29">
        <v>3.0373</v>
      </c>
      <c r="U4" s="29">
        <v>3.0373</v>
      </c>
      <c r="V4" s="29">
        <v>3.0373</v>
      </c>
    </row>
    <row r="5" spans="1:22" ht="12.75">
      <c r="A5" s="17" t="s">
        <v>26</v>
      </c>
      <c r="B5" s="28">
        <v>0.543</v>
      </c>
      <c r="C5" s="28">
        <v>0.936</v>
      </c>
      <c r="D5" s="28">
        <v>1.078</v>
      </c>
      <c r="E5" s="28">
        <v>1.078</v>
      </c>
      <c r="F5" s="28">
        <v>1.078</v>
      </c>
      <c r="G5" s="28">
        <v>1.078</v>
      </c>
      <c r="H5" s="28">
        <v>1.078</v>
      </c>
      <c r="I5" s="28">
        <v>1.078</v>
      </c>
      <c r="J5" s="28">
        <v>1.078</v>
      </c>
      <c r="K5" s="28">
        <v>1.078</v>
      </c>
      <c r="L5" s="28">
        <v>1.078</v>
      </c>
      <c r="M5" s="28">
        <v>1.078</v>
      </c>
      <c r="N5" s="28">
        <v>1.078</v>
      </c>
      <c r="O5" s="28">
        <v>1.078</v>
      </c>
      <c r="P5" s="29">
        <v>1.078</v>
      </c>
      <c r="Q5" s="29">
        <v>1.078</v>
      </c>
      <c r="R5" s="29">
        <v>1.078</v>
      </c>
      <c r="S5" s="29">
        <v>1.078</v>
      </c>
      <c r="T5" s="29">
        <v>1.078</v>
      </c>
      <c r="U5" s="29">
        <v>1.078</v>
      </c>
      <c r="V5" s="29">
        <v>1.078</v>
      </c>
    </row>
    <row r="6" spans="1:22" ht="12.75">
      <c r="A6" s="17" t="s">
        <v>27</v>
      </c>
      <c r="B6" s="28">
        <v>0</v>
      </c>
      <c r="C6" s="28">
        <v>0.424</v>
      </c>
      <c r="D6" s="28">
        <v>0.799</v>
      </c>
      <c r="E6" s="28">
        <v>2.076</v>
      </c>
      <c r="F6" s="28">
        <v>2.076</v>
      </c>
      <c r="G6" s="28">
        <v>2.076</v>
      </c>
      <c r="H6" s="28">
        <v>2.076</v>
      </c>
      <c r="I6" s="28">
        <v>2.076</v>
      </c>
      <c r="J6" s="28">
        <v>2.076</v>
      </c>
      <c r="K6" s="28">
        <v>2.076</v>
      </c>
      <c r="L6" s="28">
        <v>2.076</v>
      </c>
      <c r="M6" s="28">
        <v>2.076</v>
      </c>
      <c r="N6" s="28">
        <v>2.076</v>
      </c>
      <c r="O6" s="28">
        <v>2.076</v>
      </c>
      <c r="P6" s="29">
        <v>2.076</v>
      </c>
      <c r="Q6" s="29">
        <v>2.076</v>
      </c>
      <c r="R6" s="29">
        <v>2.076</v>
      </c>
      <c r="S6" s="29">
        <v>2.076</v>
      </c>
      <c r="T6" s="29">
        <v>2.076</v>
      </c>
      <c r="U6" s="29">
        <v>2.076</v>
      </c>
      <c r="V6" s="29">
        <v>2.076</v>
      </c>
    </row>
    <row r="7" spans="1:22" ht="12.75">
      <c r="A7" s="17" t="s">
        <v>35</v>
      </c>
      <c r="B7" s="28">
        <v>0</v>
      </c>
      <c r="C7" s="28">
        <v>0</v>
      </c>
      <c r="D7" s="28">
        <v>0.45</v>
      </c>
      <c r="E7" s="28">
        <v>0.95</v>
      </c>
      <c r="F7" s="28">
        <v>1.85</v>
      </c>
      <c r="G7" s="28">
        <v>2.15</v>
      </c>
      <c r="H7" s="28">
        <v>2.45</v>
      </c>
      <c r="I7" s="28">
        <v>2.45</v>
      </c>
      <c r="J7" s="28">
        <v>2.45</v>
      </c>
      <c r="K7" s="28">
        <v>2.45</v>
      </c>
      <c r="L7" s="28">
        <v>2.45</v>
      </c>
      <c r="M7" s="28">
        <v>2.45</v>
      </c>
      <c r="N7" s="28">
        <v>2.45</v>
      </c>
      <c r="O7" s="28">
        <v>2.45</v>
      </c>
      <c r="P7" s="29">
        <v>2.45</v>
      </c>
      <c r="Q7" s="29">
        <v>2.45</v>
      </c>
      <c r="R7" s="29">
        <v>2.45</v>
      </c>
      <c r="S7" s="29">
        <v>2.45</v>
      </c>
      <c r="T7" s="29">
        <v>2.45</v>
      </c>
      <c r="U7" s="29">
        <v>2.45</v>
      </c>
      <c r="V7" s="29">
        <v>2.45</v>
      </c>
    </row>
    <row r="8" spans="1:22" ht="12.75">
      <c r="A8" s="17" t="s">
        <v>28</v>
      </c>
      <c r="B8" s="28">
        <v>0</v>
      </c>
      <c r="C8" s="28">
        <v>0</v>
      </c>
      <c r="D8" s="28">
        <v>0.5</v>
      </c>
      <c r="E8" s="28">
        <v>2.641</v>
      </c>
      <c r="F8" s="28">
        <v>5.847</v>
      </c>
      <c r="G8" s="28">
        <v>13.506</v>
      </c>
      <c r="H8" s="28">
        <v>19.03</v>
      </c>
      <c r="I8" s="28">
        <v>25.945</v>
      </c>
      <c r="J8" s="28">
        <v>29.905</v>
      </c>
      <c r="K8" s="28">
        <v>31.005</v>
      </c>
      <c r="L8" s="28">
        <v>31.005</v>
      </c>
      <c r="M8" s="28">
        <v>31.005</v>
      </c>
      <c r="N8" s="28">
        <v>31.005</v>
      </c>
      <c r="O8" s="28">
        <v>31.005</v>
      </c>
      <c r="P8" s="29">
        <v>31.005</v>
      </c>
      <c r="Q8" s="29">
        <v>31.005</v>
      </c>
      <c r="R8" s="29">
        <v>31.005</v>
      </c>
      <c r="S8" s="29">
        <v>31.005</v>
      </c>
      <c r="T8" s="29">
        <v>31.005</v>
      </c>
      <c r="U8" s="29">
        <v>31.005</v>
      </c>
      <c r="V8" s="29">
        <v>31.005</v>
      </c>
    </row>
    <row r="9" spans="1:22" ht="12.75">
      <c r="A9" s="17" t="s">
        <v>10</v>
      </c>
      <c r="B9" s="30">
        <v>2.242</v>
      </c>
      <c r="C9" s="30">
        <v>3.139</v>
      </c>
      <c r="D9" s="30">
        <v>3.531</v>
      </c>
      <c r="E9" s="30">
        <v>3.735</v>
      </c>
      <c r="F9" s="30">
        <v>4.16</v>
      </c>
      <c r="G9" s="30">
        <v>4.33</v>
      </c>
      <c r="H9" s="30">
        <v>4.98</v>
      </c>
      <c r="I9" s="30">
        <v>5.23</v>
      </c>
      <c r="J9" s="30">
        <v>6.075</v>
      </c>
      <c r="K9" s="30">
        <v>6.875</v>
      </c>
      <c r="L9" s="30">
        <v>8.695</v>
      </c>
      <c r="M9" s="30">
        <v>10.775</v>
      </c>
      <c r="N9" s="30">
        <v>12.77</v>
      </c>
      <c r="O9" s="30">
        <v>14.27</v>
      </c>
      <c r="P9" s="30">
        <v>16.18</v>
      </c>
      <c r="Q9" s="30">
        <v>17.18</v>
      </c>
      <c r="R9" s="30">
        <v>18.32</v>
      </c>
      <c r="S9" s="30">
        <v>18.82</v>
      </c>
      <c r="T9" s="30">
        <v>18.82</v>
      </c>
      <c r="U9" s="30">
        <v>18.82</v>
      </c>
      <c r="V9" s="30">
        <v>18.82</v>
      </c>
    </row>
    <row r="10" spans="1:22" ht="12.75">
      <c r="A10" s="17" t="s">
        <v>13</v>
      </c>
      <c r="B10" s="30">
        <v>2.242</v>
      </c>
      <c r="C10" s="30">
        <v>3.389</v>
      </c>
      <c r="D10" s="30">
        <v>3.955</v>
      </c>
      <c r="E10" s="30">
        <v>4.33</v>
      </c>
      <c r="F10" s="30">
        <v>4.857</v>
      </c>
      <c r="G10" s="30">
        <v>7.092</v>
      </c>
      <c r="H10" s="30">
        <v>10.272</v>
      </c>
      <c r="I10" s="30">
        <v>13.392</v>
      </c>
      <c r="J10" s="30">
        <v>16.692</v>
      </c>
      <c r="K10" s="30">
        <v>19.099</v>
      </c>
      <c r="L10" s="30">
        <v>21.873</v>
      </c>
      <c r="M10" s="30">
        <v>24.387</v>
      </c>
      <c r="N10" s="30">
        <v>27.182</v>
      </c>
      <c r="O10" s="30">
        <v>29.842</v>
      </c>
      <c r="P10" s="30">
        <v>32.374</v>
      </c>
      <c r="Q10" s="30">
        <v>33.906</v>
      </c>
      <c r="R10" s="30">
        <v>34.906</v>
      </c>
      <c r="S10" s="30">
        <v>35.906</v>
      </c>
      <c r="T10" s="30">
        <v>36.406</v>
      </c>
      <c r="U10" s="30">
        <v>36.906</v>
      </c>
      <c r="V10" s="30">
        <v>37.406</v>
      </c>
    </row>
    <row r="11" spans="1:22" ht="12.75">
      <c r="A11" s="17" t="s">
        <v>15</v>
      </c>
      <c r="B11" s="28">
        <v>2.242</v>
      </c>
      <c r="C11" s="28">
        <v>3.389</v>
      </c>
      <c r="D11" s="28">
        <v>4.125</v>
      </c>
      <c r="E11" s="28">
        <v>4.607</v>
      </c>
      <c r="F11" s="28">
        <v>5.702</v>
      </c>
      <c r="G11" s="28">
        <v>8.992</v>
      </c>
      <c r="H11" s="28">
        <v>13.728</v>
      </c>
      <c r="I11" s="28">
        <v>18.524</v>
      </c>
      <c r="J11" s="28">
        <v>23.72</v>
      </c>
      <c r="K11" s="28">
        <v>29.082</v>
      </c>
      <c r="L11" s="28">
        <v>33.622</v>
      </c>
      <c r="M11" s="28">
        <v>36.992</v>
      </c>
      <c r="N11" s="28">
        <v>40.317</v>
      </c>
      <c r="O11" s="28">
        <v>42.842</v>
      </c>
      <c r="P11" s="28">
        <v>44.742</v>
      </c>
      <c r="Q11" s="28">
        <v>45.742</v>
      </c>
      <c r="R11" s="28">
        <v>46.742</v>
      </c>
      <c r="S11" s="28">
        <v>47.742</v>
      </c>
      <c r="T11" s="28">
        <v>48.742</v>
      </c>
      <c r="U11" s="28">
        <v>49.742</v>
      </c>
      <c r="V11" s="28">
        <v>50.742</v>
      </c>
    </row>
    <row r="25" ht="12" customHeight="1"/>
  </sheetData>
  <hyperlinks>
    <hyperlink ref="C1" location="Menu!A1" display="Back To Menu"/>
  </hyperlink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1"/>
  <sheetViews>
    <sheetView showGridLines="0" zoomScale="80" zoomScaleNormal="80" workbookViewId="0" topLeftCell="A1">
      <selection activeCell="C1" sqref="C1"/>
    </sheetView>
  </sheetViews>
  <sheetFormatPr defaultColWidth="9.140625" defaultRowHeight="12.75"/>
  <cols>
    <col min="1" max="1" width="41.28125" style="0" bestFit="1" customWidth="1"/>
  </cols>
  <sheetData>
    <row r="1" spans="1:4" ht="12.75">
      <c r="A1" s="7" t="s">
        <v>79</v>
      </c>
      <c r="B1" s="7"/>
      <c r="C1" s="63" t="s">
        <v>46</v>
      </c>
      <c r="D1" s="7"/>
    </row>
    <row r="3" spans="1:22" ht="12.75">
      <c r="A3" s="6"/>
      <c r="B3" s="20">
        <v>2012</v>
      </c>
      <c r="C3" s="20">
        <v>2013</v>
      </c>
      <c r="D3" s="20">
        <v>2014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  <c r="M3" s="20">
        <v>2023</v>
      </c>
      <c r="N3" s="20">
        <v>2024</v>
      </c>
      <c r="O3" s="20">
        <v>2025</v>
      </c>
      <c r="P3" s="20">
        <v>2026</v>
      </c>
      <c r="Q3" s="20">
        <v>2027</v>
      </c>
      <c r="R3" s="20">
        <v>2028</v>
      </c>
      <c r="S3" s="20">
        <v>2029</v>
      </c>
      <c r="T3" s="20">
        <v>2030</v>
      </c>
      <c r="U3" s="20">
        <v>2031</v>
      </c>
      <c r="V3" s="20">
        <v>2032</v>
      </c>
    </row>
    <row r="4" spans="1:22" ht="12.75">
      <c r="A4" s="17" t="s">
        <v>29</v>
      </c>
      <c r="B4" s="28">
        <v>2.6038</v>
      </c>
      <c r="C4" s="28">
        <v>2.6038</v>
      </c>
      <c r="D4" s="28">
        <v>2.6038</v>
      </c>
      <c r="E4" s="28">
        <v>2.6038</v>
      </c>
      <c r="F4" s="28">
        <v>2.6038</v>
      </c>
      <c r="G4" s="28">
        <v>2.6038</v>
      </c>
      <c r="H4" s="28">
        <v>2.6038</v>
      </c>
      <c r="I4" s="28">
        <v>2.6038</v>
      </c>
      <c r="J4" s="28">
        <v>2.6038</v>
      </c>
      <c r="K4" s="28">
        <v>2.6038</v>
      </c>
      <c r="L4" s="28">
        <v>2.6038</v>
      </c>
      <c r="M4" s="28">
        <v>2.6038</v>
      </c>
      <c r="N4" s="28">
        <v>2.6038</v>
      </c>
      <c r="O4" s="28">
        <v>2.6038</v>
      </c>
      <c r="P4" s="29">
        <v>2.6038</v>
      </c>
      <c r="Q4" s="29">
        <v>2.6038</v>
      </c>
      <c r="R4" s="29">
        <v>2.6038</v>
      </c>
      <c r="S4" s="29">
        <v>2.6038</v>
      </c>
      <c r="T4" s="29">
        <v>2.6038</v>
      </c>
      <c r="U4" s="29">
        <v>2.6038</v>
      </c>
      <c r="V4" s="29">
        <v>2.6038</v>
      </c>
    </row>
    <row r="5" spans="1:22" ht="12.75">
      <c r="A5" s="17" t="s">
        <v>30</v>
      </c>
      <c r="B5" s="28">
        <v>0.0905</v>
      </c>
      <c r="C5" s="28">
        <v>0.3489</v>
      </c>
      <c r="D5" s="28">
        <v>0.3702</v>
      </c>
      <c r="E5" s="28">
        <v>0.3702</v>
      </c>
      <c r="F5" s="28">
        <v>0.5412</v>
      </c>
      <c r="G5" s="28">
        <v>0.5412</v>
      </c>
      <c r="H5" s="28">
        <v>0.5412</v>
      </c>
      <c r="I5" s="28">
        <v>0.5412</v>
      </c>
      <c r="J5" s="28">
        <v>0.5412</v>
      </c>
      <c r="K5" s="28">
        <v>0.5412</v>
      </c>
      <c r="L5" s="28">
        <v>0.5412</v>
      </c>
      <c r="M5" s="28">
        <v>0.5412</v>
      </c>
      <c r="N5" s="28">
        <v>0.5412</v>
      </c>
      <c r="O5" s="28">
        <v>0.5412</v>
      </c>
      <c r="P5" s="29">
        <v>0.5412</v>
      </c>
      <c r="Q5" s="29">
        <v>0.5412</v>
      </c>
      <c r="R5" s="29">
        <v>0.5412</v>
      </c>
      <c r="S5" s="29">
        <v>0.5412</v>
      </c>
      <c r="T5" s="29">
        <v>0.5412</v>
      </c>
      <c r="U5" s="29">
        <v>0.5412</v>
      </c>
      <c r="V5" s="29">
        <v>0.5412</v>
      </c>
    </row>
    <row r="6" spans="1:22" ht="12.75">
      <c r="A6" s="17" t="s">
        <v>31</v>
      </c>
      <c r="B6" s="28">
        <v>0.3513</v>
      </c>
      <c r="C6" s="28">
        <v>0.8492999999999999</v>
      </c>
      <c r="D6" s="28">
        <v>1.1442999999999999</v>
      </c>
      <c r="E6" s="28">
        <v>1.4445</v>
      </c>
      <c r="F6" s="28">
        <v>2.2935</v>
      </c>
      <c r="G6" s="28">
        <v>2.4987</v>
      </c>
      <c r="H6" s="28">
        <v>2.6786999999999996</v>
      </c>
      <c r="I6" s="28">
        <v>2.6786999999999996</v>
      </c>
      <c r="J6" s="28">
        <v>2.6786999999999996</v>
      </c>
      <c r="K6" s="28">
        <v>2.6786999999999996</v>
      </c>
      <c r="L6" s="28">
        <v>2.6786999999999996</v>
      </c>
      <c r="M6" s="28">
        <v>2.6786999999999996</v>
      </c>
      <c r="N6" s="28">
        <v>2.6786999999999996</v>
      </c>
      <c r="O6" s="28">
        <v>2.6786999999999996</v>
      </c>
      <c r="P6" s="29">
        <v>2.6786999999999996</v>
      </c>
      <c r="Q6" s="29">
        <v>2.6786999999999996</v>
      </c>
      <c r="R6" s="29">
        <v>2.6786999999999996</v>
      </c>
      <c r="S6" s="29">
        <v>2.6786999999999996</v>
      </c>
      <c r="T6" s="29">
        <v>2.6786999999999996</v>
      </c>
      <c r="U6" s="29">
        <v>2.6786999999999996</v>
      </c>
      <c r="V6" s="29">
        <v>2.6786999999999996</v>
      </c>
    </row>
    <row r="7" spans="1:22" ht="12.75">
      <c r="A7" s="17" t="s">
        <v>36</v>
      </c>
      <c r="B7" s="28">
        <v>0.284</v>
      </c>
      <c r="C7" s="28">
        <v>1.06565</v>
      </c>
      <c r="D7" s="28">
        <v>1.5701500000000002</v>
      </c>
      <c r="E7" s="28">
        <v>1.8948500000000001</v>
      </c>
      <c r="F7" s="28">
        <v>2.08125</v>
      </c>
      <c r="G7" s="28">
        <v>2.35525</v>
      </c>
      <c r="H7" s="28">
        <v>2.50525</v>
      </c>
      <c r="I7" s="28">
        <v>2.50525</v>
      </c>
      <c r="J7" s="28">
        <v>2.50525</v>
      </c>
      <c r="K7" s="28">
        <v>2.50525</v>
      </c>
      <c r="L7" s="28">
        <v>2.50525</v>
      </c>
      <c r="M7" s="28">
        <v>2.50525</v>
      </c>
      <c r="N7" s="28">
        <v>2.50525</v>
      </c>
      <c r="O7" s="28">
        <v>2.50525</v>
      </c>
      <c r="P7" s="28">
        <v>2.51</v>
      </c>
      <c r="Q7" s="28">
        <v>2.51</v>
      </c>
      <c r="R7" s="28">
        <v>2.51</v>
      </c>
      <c r="S7" s="28">
        <v>2.51</v>
      </c>
      <c r="T7" s="28">
        <v>2.51</v>
      </c>
      <c r="U7" s="28">
        <v>2.51</v>
      </c>
      <c r="V7" s="28">
        <v>2.51</v>
      </c>
    </row>
    <row r="8" spans="1:22" ht="12.75">
      <c r="A8" s="17" t="s">
        <v>32</v>
      </c>
      <c r="B8" s="28">
        <v>0</v>
      </c>
      <c r="C8" s="28">
        <v>0</v>
      </c>
      <c r="D8" s="28">
        <v>0.1765</v>
      </c>
      <c r="E8" s="28">
        <v>0.2602</v>
      </c>
      <c r="F8" s="28">
        <v>0.6195999999999999</v>
      </c>
      <c r="G8" s="28">
        <v>2.8935999999999997</v>
      </c>
      <c r="H8" s="28">
        <v>4.0496</v>
      </c>
      <c r="I8" s="28">
        <v>4.0496</v>
      </c>
      <c r="J8" s="28">
        <v>4.1635</v>
      </c>
      <c r="K8" s="28">
        <v>4.1635</v>
      </c>
      <c r="L8" s="28">
        <v>4.1635</v>
      </c>
      <c r="M8" s="28">
        <v>4.1635</v>
      </c>
      <c r="N8" s="28">
        <v>4.1635</v>
      </c>
      <c r="O8" s="28">
        <v>4.1635</v>
      </c>
      <c r="P8" s="28">
        <v>4.16</v>
      </c>
      <c r="Q8" s="28">
        <v>4.16</v>
      </c>
      <c r="R8" s="28">
        <v>4.16</v>
      </c>
      <c r="S8" s="28">
        <v>4.16</v>
      </c>
      <c r="T8" s="28">
        <v>4.16</v>
      </c>
      <c r="U8" s="28">
        <v>4.16</v>
      </c>
      <c r="V8" s="28">
        <v>4.16</v>
      </c>
    </row>
    <row r="9" spans="1:22" ht="12.75">
      <c r="A9" s="17" t="s">
        <v>10</v>
      </c>
      <c r="B9" s="30">
        <v>3.1056</v>
      </c>
      <c r="C9" s="30">
        <v>3.3923</v>
      </c>
      <c r="D9" s="30">
        <v>3.7367</v>
      </c>
      <c r="E9" s="30">
        <v>4.0184</v>
      </c>
      <c r="F9" s="30">
        <v>4.3804</v>
      </c>
      <c r="G9" s="30">
        <v>4.7437</v>
      </c>
      <c r="H9" s="30">
        <v>5.6369</v>
      </c>
      <c r="I9" s="30">
        <v>6.5758</v>
      </c>
      <c r="J9" s="30">
        <v>7.293699999999999</v>
      </c>
      <c r="K9" s="30">
        <v>7.7335</v>
      </c>
      <c r="L9" s="30">
        <v>8.046</v>
      </c>
      <c r="M9" s="30">
        <v>8.375</v>
      </c>
      <c r="N9" s="30">
        <v>8.505</v>
      </c>
      <c r="O9" s="30">
        <v>8.55</v>
      </c>
      <c r="P9" s="30">
        <v>8.595</v>
      </c>
      <c r="Q9" s="30">
        <v>8.65</v>
      </c>
      <c r="R9" s="30">
        <v>8.705</v>
      </c>
      <c r="S9" s="30">
        <v>8.75</v>
      </c>
      <c r="T9" s="30">
        <v>8.795</v>
      </c>
      <c r="U9" s="30">
        <v>8.84</v>
      </c>
      <c r="V9" s="30">
        <v>8.885</v>
      </c>
    </row>
    <row r="10" spans="1:22" ht="12.75">
      <c r="A10" s="17" t="s">
        <v>13</v>
      </c>
      <c r="B10" s="30">
        <v>3.1056</v>
      </c>
      <c r="C10" s="30">
        <v>3.3923</v>
      </c>
      <c r="D10" s="30">
        <v>3.8091999999999997</v>
      </c>
      <c r="E10" s="30">
        <v>4.5237</v>
      </c>
      <c r="F10" s="30">
        <v>5.3839</v>
      </c>
      <c r="G10" s="30">
        <v>6.8996</v>
      </c>
      <c r="H10" s="30">
        <v>8.1215</v>
      </c>
      <c r="I10" s="30">
        <v>8.7635</v>
      </c>
      <c r="J10" s="30">
        <v>8.9335</v>
      </c>
      <c r="K10" s="30">
        <v>9.1085</v>
      </c>
      <c r="L10" s="30">
        <v>9.3005</v>
      </c>
      <c r="M10" s="30">
        <v>9.5755</v>
      </c>
      <c r="N10" s="30">
        <v>9.8505</v>
      </c>
      <c r="O10" s="30">
        <v>10.1255</v>
      </c>
      <c r="P10" s="30">
        <v>10.3605</v>
      </c>
      <c r="Q10" s="30">
        <v>10.5955</v>
      </c>
      <c r="R10" s="30">
        <v>10.8305</v>
      </c>
      <c r="S10" s="30">
        <v>11.0655</v>
      </c>
      <c r="T10" s="30">
        <v>11.3005</v>
      </c>
      <c r="U10" s="30">
        <v>11.5555</v>
      </c>
      <c r="V10" s="30">
        <v>11.8105</v>
      </c>
    </row>
    <row r="11" spans="1:22" ht="12.75">
      <c r="A11" s="17" t="s">
        <v>15</v>
      </c>
      <c r="B11" s="28">
        <v>3.1056</v>
      </c>
      <c r="C11" s="28">
        <v>3.3923</v>
      </c>
      <c r="D11" s="28">
        <v>3.8091999999999997</v>
      </c>
      <c r="E11" s="28">
        <v>4.7448999999999995</v>
      </c>
      <c r="F11" s="28">
        <v>5.997</v>
      </c>
      <c r="G11" s="28">
        <v>7.706</v>
      </c>
      <c r="H11" s="28">
        <v>8.80475</v>
      </c>
      <c r="I11" s="28">
        <v>9.12975</v>
      </c>
      <c r="J11" s="28">
        <v>9.22975</v>
      </c>
      <c r="K11" s="28">
        <v>9.44675</v>
      </c>
      <c r="L11" s="28">
        <v>9.54675</v>
      </c>
      <c r="M11" s="28">
        <v>9.82175</v>
      </c>
      <c r="N11" s="28">
        <v>10.05675</v>
      </c>
      <c r="O11" s="28">
        <v>10.69175</v>
      </c>
      <c r="P11" s="28">
        <v>11.32675</v>
      </c>
      <c r="Q11" s="28">
        <v>11.96175</v>
      </c>
      <c r="R11" s="28">
        <v>12.39675</v>
      </c>
      <c r="S11" s="28">
        <v>12.83175</v>
      </c>
      <c r="T11" s="28">
        <v>12.86675</v>
      </c>
      <c r="U11" s="28">
        <v>13.10175</v>
      </c>
      <c r="V11" s="28">
        <v>13.33675</v>
      </c>
    </row>
  </sheetData>
  <hyperlinks>
    <hyperlink ref="C1" location="Menu!A1" display="Back To Menu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1"/>
  <sheetViews>
    <sheetView showGridLines="0" zoomScale="80" zoomScaleNormal="80" workbookViewId="0" topLeftCell="A1">
      <selection activeCell="C1" sqref="C1"/>
    </sheetView>
  </sheetViews>
  <sheetFormatPr defaultColWidth="9.140625" defaultRowHeight="12.75"/>
  <cols>
    <col min="1" max="1" width="35.8515625" style="0" bestFit="1" customWidth="1"/>
  </cols>
  <sheetData>
    <row r="1" spans="1:4" ht="12.75">
      <c r="A1" s="7" t="s">
        <v>78</v>
      </c>
      <c r="B1" s="7"/>
      <c r="C1" s="63" t="s">
        <v>46</v>
      </c>
      <c r="D1" s="7"/>
    </row>
    <row r="3" spans="1:22" ht="12.75">
      <c r="A3" s="6"/>
      <c r="B3" s="20">
        <v>2012</v>
      </c>
      <c r="C3" s="20">
        <v>2013</v>
      </c>
      <c r="D3" s="20">
        <v>2014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  <c r="M3" s="20">
        <v>2023</v>
      </c>
      <c r="N3" s="20">
        <v>2024</v>
      </c>
      <c r="O3" s="20">
        <v>2025</v>
      </c>
      <c r="P3" s="20">
        <v>2026</v>
      </c>
      <c r="Q3" s="20">
        <v>2027</v>
      </c>
      <c r="R3" s="20">
        <v>2028</v>
      </c>
      <c r="S3" s="20">
        <v>2029</v>
      </c>
      <c r="T3" s="20">
        <v>2030</v>
      </c>
      <c r="U3" s="20">
        <v>2031</v>
      </c>
      <c r="V3" s="20">
        <v>2032</v>
      </c>
    </row>
    <row r="4" spans="1:22" ht="12.75">
      <c r="A4" s="17" t="s">
        <v>29</v>
      </c>
      <c r="B4" s="28">
        <v>0.007</v>
      </c>
      <c r="C4" s="28">
        <v>0.007</v>
      </c>
      <c r="D4" s="28">
        <v>0.007</v>
      </c>
      <c r="E4" s="28">
        <v>0.007</v>
      </c>
      <c r="F4" s="28">
        <v>0.007</v>
      </c>
      <c r="G4" s="28">
        <v>0.007</v>
      </c>
      <c r="H4" s="28">
        <v>0.007</v>
      </c>
      <c r="I4" s="28">
        <v>0.007</v>
      </c>
      <c r="J4" s="28">
        <v>0.007</v>
      </c>
      <c r="K4" s="28">
        <v>0.007</v>
      </c>
      <c r="L4" s="28">
        <v>0.007</v>
      </c>
      <c r="M4" s="28">
        <v>0.007</v>
      </c>
      <c r="N4" s="28">
        <v>0.007</v>
      </c>
      <c r="O4" s="28">
        <v>0.007</v>
      </c>
      <c r="P4" s="29">
        <v>0.007</v>
      </c>
      <c r="Q4" s="29">
        <v>0.007</v>
      </c>
      <c r="R4" s="29">
        <v>0.007</v>
      </c>
      <c r="S4" s="29">
        <v>0.007</v>
      </c>
      <c r="T4" s="29">
        <v>0.007</v>
      </c>
      <c r="U4" s="29">
        <v>0.007</v>
      </c>
      <c r="V4" s="29">
        <v>0.007</v>
      </c>
    </row>
    <row r="5" spans="1:22" ht="12.75">
      <c r="A5" s="17" t="s">
        <v>30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</row>
    <row r="6" spans="1:22" ht="12.75">
      <c r="A6" s="17" t="s">
        <v>31</v>
      </c>
      <c r="B6" s="28">
        <v>0.01</v>
      </c>
      <c r="C6" s="28">
        <v>0.01</v>
      </c>
      <c r="D6" s="28">
        <v>0.01</v>
      </c>
      <c r="E6" s="28">
        <v>0.01</v>
      </c>
      <c r="F6" s="28">
        <v>0.01</v>
      </c>
      <c r="G6" s="28">
        <v>0.01</v>
      </c>
      <c r="H6" s="28">
        <v>0.01</v>
      </c>
      <c r="I6" s="28">
        <v>0.01</v>
      </c>
      <c r="J6" s="28">
        <v>0.01</v>
      </c>
      <c r="K6" s="28">
        <v>0.01</v>
      </c>
      <c r="L6" s="28">
        <v>0.01</v>
      </c>
      <c r="M6" s="28">
        <v>0.01</v>
      </c>
      <c r="N6" s="28">
        <v>0.01</v>
      </c>
      <c r="O6" s="28">
        <v>0.01</v>
      </c>
      <c r="P6" s="29">
        <v>0.01</v>
      </c>
      <c r="Q6" s="29">
        <v>0.01</v>
      </c>
      <c r="R6" s="29">
        <v>0.01</v>
      </c>
      <c r="S6" s="29">
        <v>0.01</v>
      </c>
      <c r="T6" s="29">
        <v>0.01</v>
      </c>
      <c r="U6" s="29">
        <v>0.01</v>
      </c>
      <c r="V6" s="29">
        <v>0.01</v>
      </c>
    </row>
    <row r="7" spans="1:22" ht="12.75">
      <c r="A7" s="17" t="s">
        <v>36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0.01</v>
      </c>
      <c r="H7" s="28">
        <v>0.02</v>
      </c>
      <c r="I7" s="28">
        <v>0.04</v>
      </c>
      <c r="J7" s="28">
        <v>0.04</v>
      </c>
      <c r="K7" s="28">
        <v>0.04</v>
      </c>
      <c r="L7" s="28">
        <v>0.04</v>
      </c>
      <c r="M7" s="28">
        <v>0.04</v>
      </c>
      <c r="N7" s="28">
        <v>0.04</v>
      </c>
      <c r="O7" s="28">
        <v>0.04</v>
      </c>
      <c r="P7" s="28">
        <v>0.04</v>
      </c>
      <c r="Q7" s="28">
        <v>0.04</v>
      </c>
      <c r="R7" s="28">
        <v>0.04</v>
      </c>
      <c r="S7" s="28">
        <v>0.04</v>
      </c>
      <c r="T7" s="28">
        <v>0.04</v>
      </c>
      <c r="U7" s="28">
        <v>0.04</v>
      </c>
      <c r="V7" s="28">
        <v>0.04</v>
      </c>
    </row>
    <row r="8" spans="1:22" ht="12.75">
      <c r="A8" s="17" t="s">
        <v>32</v>
      </c>
      <c r="B8" s="28">
        <v>0</v>
      </c>
      <c r="C8" s="28">
        <v>0</v>
      </c>
      <c r="D8" s="28">
        <v>0</v>
      </c>
      <c r="E8" s="28">
        <v>0.009</v>
      </c>
      <c r="F8" s="28">
        <v>0.1475</v>
      </c>
      <c r="G8" s="28">
        <v>0.42</v>
      </c>
      <c r="H8" s="28">
        <v>0.796</v>
      </c>
      <c r="I8" s="28">
        <v>1.411</v>
      </c>
      <c r="J8" s="28">
        <v>2.031</v>
      </c>
      <c r="K8" s="28">
        <v>2.331</v>
      </c>
      <c r="L8" s="28">
        <v>2.631</v>
      </c>
      <c r="M8" s="28">
        <v>2.931</v>
      </c>
      <c r="N8" s="28">
        <v>3.231</v>
      </c>
      <c r="O8" s="28">
        <v>3.231</v>
      </c>
      <c r="P8" s="28">
        <v>3.231</v>
      </c>
      <c r="Q8" s="28">
        <v>3.231</v>
      </c>
      <c r="R8" s="28">
        <v>3.231</v>
      </c>
      <c r="S8" s="28">
        <v>3.231</v>
      </c>
      <c r="T8" s="28">
        <v>3.231</v>
      </c>
      <c r="U8" s="28">
        <v>3.231</v>
      </c>
      <c r="V8" s="28">
        <v>3.231</v>
      </c>
    </row>
    <row r="9" spans="1:22" ht="12.75">
      <c r="A9" s="17" t="s">
        <v>10</v>
      </c>
      <c r="B9" s="30">
        <v>0.01</v>
      </c>
      <c r="C9" s="30">
        <v>0.01</v>
      </c>
      <c r="D9" s="30">
        <v>0.01</v>
      </c>
      <c r="E9" s="30">
        <v>0.01</v>
      </c>
      <c r="F9" s="30">
        <v>0.01</v>
      </c>
      <c r="G9" s="30">
        <v>0.01</v>
      </c>
      <c r="H9" s="30">
        <v>0.01</v>
      </c>
      <c r="I9" s="30">
        <v>0.01</v>
      </c>
      <c r="J9" s="30">
        <v>0.01</v>
      </c>
      <c r="K9" s="30">
        <v>0.01</v>
      </c>
      <c r="L9" s="30">
        <v>0.01</v>
      </c>
      <c r="M9" s="30">
        <v>0.01</v>
      </c>
      <c r="N9" s="30">
        <v>0.01</v>
      </c>
      <c r="O9" s="30">
        <v>0.02</v>
      </c>
      <c r="P9" s="30">
        <v>0.02</v>
      </c>
      <c r="Q9" s="30">
        <v>0.049</v>
      </c>
      <c r="R9" s="30">
        <v>0.079</v>
      </c>
      <c r="S9" s="30">
        <v>0.117</v>
      </c>
      <c r="T9" s="30">
        <v>0.183</v>
      </c>
      <c r="U9" s="30">
        <v>0.246</v>
      </c>
      <c r="V9" s="30">
        <v>0.296</v>
      </c>
    </row>
    <row r="10" spans="1:22" ht="12.75">
      <c r="A10" s="17" t="s">
        <v>13</v>
      </c>
      <c r="B10" s="30">
        <v>0.01</v>
      </c>
      <c r="C10" s="30">
        <v>0.01</v>
      </c>
      <c r="D10" s="30">
        <v>0.01</v>
      </c>
      <c r="E10" s="30">
        <v>0.01</v>
      </c>
      <c r="F10" s="30">
        <v>0.01</v>
      </c>
      <c r="G10" s="30">
        <v>0.01</v>
      </c>
      <c r="H10" s="30">
        <v>0.01</v>
      </c>
      <c r="I10" s="30">
        <v>0.01</v>
      </c>
      <c r="J10" s="30">
        <v>0.02</v>
      </c>
      <c r="K10" s="30">
        <v>0.02</v>
      </c>
      <c r="L10" s="30">
        <v>0.049</v>
      </c>
      <c r="M10" s="30">
        <v>0.079</v>
      </c>
      <c r="N10" s="30">
        <v>0.156</v>
      </c>
      <c r="O10" s="30">
        <v>0.3295</v>
      </c>
      <c r="P10" s="30">
        <v>0.579</v>
      </c>
      <c r="Q10" s="30">
        <v>0.689</v>
      </c>
      <c r="R10" s="30">
        <v>0.819</v>
      </c>
      <c r="S10" s="30">
        <v>0.949</v>
      </c>
      <c r="T10" s="30">
        <v>1.081</v>
      </c>
      <c r="U10" s="30">
        <v>1.201</v>
      </c>
      <c r="V10" s="30">
        <v>1.321</v>
      </c>
    </row>
    <row r="11" spans="1:22" ht="12.75">
      <c r="A11" s="17" t="s">
        <v>15</v>
      </c>
      <c r="B11" s="28">
        <v>0.01</v>
      </c>
      <c r="C11" s="28">
        <v>0.01</v>
      </c>
      <c r="D11" s="28">
        <v>0.01</v>
      </c>
      <c r="E11" s="28">
        <v>0.01</v>
      </c>
      <c r="F11" s="28">
        <v>0.01</v>
      </c>
      <c r="G11" s="28">
        <v>0.02</v>
      </c>
      <c r="H11" s="28">
        <v>0.02</v>
      </c>
      <c r="I11" s="28">
        <v>0.115</v>
      </c>
      <c r="J11" s="28">
        <v>0.223</v>
      </c>
      <c r="K11" s="28">
        <v>0.378</v>
      </c>
      <c r="L11" s="28">
        <v>0.4415</v>
      </c>
      <c r="M11" s="28">
        <v>0.731</v>
      </c>
      <c r="N11" s="28">
        <v>0.931</v>
      </c>
      <c r="O11" s="28">
        <v>1.451</v>
      </c>
      <c r="P11" s="28">
        <v>1.651</v>
      </c>
      <c r="Q11" s="28">
        <v>1.851</v>
      </c>
      <c r="R11" s="28">
        <v>2.071</v>
      </c>
      <c r="S11" s="28">
        <v>2.491</v>
      </c>
      <c r="T11" s="28">
        <v>2.901</v>
      </c>
      <c r="U11" s="28">
        <v>3.051</v>
      </c>
      <c r="V11" s="28">
        <v>3.201</v>
      </c>
    </row>
  </sheetData>
  <hyperlinks>
    <hyperlink ref="C1" location="Menu!A1" display="Back To Menu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1"/>
  <sheetViews>
    <sheetView showGridLines="0" zoomScale="80" zoomScaleNormal="80" workbookViewId="0" topLeftCell="A1">
      <selection activeCell="C1" sqref="C1"/>
    </sheetView>
  </sheetViews>
  <sheetFormatPr defaultColWidth="9.140625" defaultRowHeight="12.75"/>
  <cols>
    <col min="1" max="1" width="35.8515625" style="0" bestFit="1" customWidth="1"/>
  </cols>
  <sheetData>
    <row r="1" spans="1:4" ht="12.75">
      <c r="A1" s="7" t="s">
        <v>81</v>
      </c>
      <c r="B1" s="7"/>
      <c r="C1" s="63" t="s">
        <v>46</v>
      </c>
      <c r="D1" s="7"/>
    </row>
    <row r="3" spans="1:22" ht="12.75">
      <c r="A3" s="6"/>
      <c r="B3" s="20">
        <v>2012</v>
      </c>
      <c r="C3" s="20">
        <v>2013</v>
      </c>
      <c r="D3" s="20">
        <v>2014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  <c r="M3" s="20">
        <v>2023</v>
      </c>
      <c r="N3" s="20">
        <v>2024</v>
      </c>
      <c r="O3" s="20">
        <v>2025</v>
      </c>
      <c r="P3" s="20">
        <v>2026</v>
      </c>
      <c r="Q3" s="20">
        <v>2027</v>
      </c>
      <c r="R3" s="20">
        <v>2028</v>
      </c>
      <c r="S3" s="20">
        <v>2029</v>
      </c>
      <c r="T3" s="20">
        <v>2030</v>
      </c>
      <c r="U3" s="20">
        <v>2031</v>
      </c>
      <c r="V3" s="20">
        <v>2032</v>
      </c>
    </row>
    <row r="4" spans="1:22" ht="12.75">
      <c r="A4" s="17" t="s">
        <v>29</v>
      </c>
      <c r="B4" s="28">
        <v>1.097</v>
      </c>
      <c r="C4" s="28">
        <v>1.552</v>
      </c>
      <c r="D4" s="28">
        <v>1.552</v>
      </c>
      <c r="E4" s="28">
        <v>1.622</v>
      </c>
      <c r="F4" s="28">
        <v>1.622</v>
      </c>
      <c r="G4" s="28">
        <v>1.622</v>
      </c>
      <c r="H4" s="28">
        <v>1.622</v>
      </c>
      <c r="I4" s="28">
        <v>1.622</v>
      </c>
      <c r="J4" s="28">
        <v>1.622</v>
      </c>
      <c r="K4" s="28">
        <v>1.622</v>
      </c>
      <c r="L4" s="28">
        <v>1.622</v>
      </c>
      <c r="M4" s="28">
        <v>1.622</v>
      </c>
      <c r="N4" s="28">
        <v>1.622</v>
      </c>
      <c r="O4" s="28">
        <v>1.622</v>
      </c>
      <c r="P4" s="29">
        <v>1.622</v>
      </c>
      <c r="Q4" s="29">
        <v>1.622</v>
      </c>
      <c r="R4" s="29">
        <v>1.622</v>
      </c>
      <c r="S4" s="29">
        <v>1.622</v>
      </c>
      <c r="T4" s="29">
        <v>1.622</v>
      </c>
      <c r="U4" s="29">
        <v>1.622</v>
      </c>
      <c r="V4" s="29">
        <v>1.622</v>
      </c>
    </row>
    <row r="5" spans="1:22" ht="12.75">
      <c r="A5" s="17" t="s">
        <v>30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</row>
    <row r="6" spans="1:22" ht="12.75">
      <c r="A6" s="17" t="s">
        <v>31</v>
      </c>
      <c r="B6" s="28">
        <v>0.052</v>
      </c>
      <c r="C6" s="28">
        <v>0.342</v>
      </c>
      <c r="D6" s="28">
        <v>0.342</v>
      </c>
      <c r="E6" s="28">
        <v>0.732</v>
      </c>
      <c r="F6" s="28">
        <v>0.732</v>
      </c>
      <c r="G6" s="28">
        <v>0.732</v>
      </c>
      <c r="H6" s="28">
        <v>0.732</v>
      </c>
      <c r="I6" s="28">
        <v>0.732</v>
      </c>
      <c r="J6" s="28">
        <v>0.732</v>
      </c>
      <c r="K6" s="28">
        <v>0.732</v>
      </c>
      <c r="L6" s="28">
        <v>0.732</v>
      </c>
      <c r="M6" s="28">
        <v>0.732</v>
      </c>
      <c r="N6" s="28">
        <v>0.732</v>
      </c>
      <c r="O6" s="28">
        <v>0.732</v>
      </c>
      <c r="P6" s="29">
        <v>0.732</v>
      </c>
      <c r="Q6" s="29">
        <v>0.732</v>
      </c>
      <c r="R6" s="29">
        <v>0.732</v>
      </c>
      <c r="S6" s="29">
        <v>0.732</v>
      </c>
      <c r="T6" s="29">
        <v>0.732</v>
      </c>
      <c r="U6" s="29">
        <v>0.732</v>
      </c>
      <c r="V6" s="29">
        <v>0.732</v>
      </c>
    </row>
    <row r="7" spans="1:22" ht="12.75">
      <c r="A7" s="17" t="s">
        <v>36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</row>
    <row r="8" spans="1:22" ht="12.75">
      <c r="A8" s="17" t="s">
        <v>32</v>
      </c>
      <c r="B8" s="28">
        <v>0</v>
      </c>
      <c r="C8" s="28">
        <v>0.165</v>
      </c>
      <c r="D8" s="28">
        <v>0.165</v>
      </c>
      <c r="E8" s="28">
        <v>0.165</v>
      </c>
      <c r="F8" s="28">
        <v>0.165</v>
      </c>
      <c r="G8" s="28">
        <v>0.165</v>
      </c>
      <c r="H8" s="28">
        <v>0.165</v>
      </c>
      <c r="I8" s="28">
        <v>0.165</v>
      </c>
      <c r="J8" s="28">
        <v>0.165</v>
      </c>
      <c r="K8" s="28">
        <v>0.165</v>
      </c>
      <c r="L8" s="28">
        <v>0.165</v>
      </c>
      <c r="M8" s="28">
        <v>0.165</v>
      </c>
      <c r="N8" s="28">
        <v>0.165</v>
      </c>
      <c r="O8" s="28">
        <v>0.165</v>
      </c>
      <c r="P8" s="28">
        <v>0.165</v>
      </c>
      <c r="Q8" s="28">
        <v>0.165</v>
      </c>
      <c r="R8" s="28">
        <v>0.165</v>
      </c>
      <c r="S8" s="28">
        <v>0.165</v>
      </c>
      <c r="T8" s="28">
        <v>0.165</v>
      </c>
      <c r="U8" s="28">
        <v>0.165</v>
      </c>
      <c r="V8" s="28">
        <v>0.165</v>
      </c>
    </row>
    <row r="9" spans="1:22" ht="12.75">
      <c r="A9" s="17" t="s">
        <v>10</v>
      </c>
      <c r="B9" s="30">
        <v>0.787</v>
      </c>
      <c r="C9" s="30">
        <v>1.139</v>
      </c>
      <c r="D9" s="30">
        <v>1.139</v>
      </c>
      <c r="E9" s="30">
        <v>0.097</v>
      </c>
      <c r="F9" s="30">
        <v>0.417</v>
      </c>
      <c r="G9" s="30">
        <v>0.417</v>
      </c>
      <c r="H9" s="30">
        <v>0.417</v>
      </c>
      <c r="I9" s="30">
        <v>0.417</v>
      </c>
      <c r="J9" s="30">
        <v>0.517</v>
      </c>
      <c r="K9" s="30">
        <v>0.517</v>
      </c>
      <c r="L9" s="30">
        <v>0.517</v>
      </c>
      <c r="M9" s="30">
        <v>0.807</v>
      </c>
      <c r="N9" s="30">
        <v>0.807</v>
      </c>
      <c r="O9" s="30">
        <v>0.807</v>
      </c>
      <c r="P9" s="30">
        <v>0.807</v>
      </c>
      <c r="Q9" s="30">
        <v>0.807</v>
      </c>
      <c r="R9" s="30">
        <v>0.807</v>
      </c>
      <c r="S9" s="30">
        <v>0.807</v>
      </c>
      <c r="T9" s="30">
        <v>0.807</v>
      </c>
      <c r="U9" s="30">
        <v>0.807</v>
      </c>
      <c r="V9" s="30">
        <v>0.807</v>
      </c>
    </row>
    <row r="10" spans="1:22" ht="12.75">
      <c r="A10" s="17" t="s">
        <v>13</v>
      </c>
      <c r="B10" s="30">
        <v>0.787</v>
      </c>
      <c r="C10" s="30">
        <v>1.139</v>
      </c>
      <c r="D10" s="30">
        <v>1.289</v>
      </c>
      <c r="E10" s="30">
        <v>0.989</v>
      </c>
      <c r="F10" s="30">
        <v>1.309</v>
      </c>
      <c r="G10" s="30">
        <v>1.608</v>
      </c>
      <c r="H10" s="30">
        <v>1.907</v>
      </c>
      <c r="I10" s="30">
        <v>2.007</v>
      </c>
      <c r="J10" s="30">
        <v>2.127</v>
      </c>
      <c r="K10" s="30">
        <v>2.127</v>
      </c>
      <c r="L10" s="30">
        <v>2.417</v>
      </c>
      <c r="M10" s="30">
        <v>2.417</v>
      </c>
      <c r="N10" s="30">
        <v>2.417</v>
      </c>
      <c r="O10" s="30">
        <v>2.417</v>
      </c>
      <c r="P10" s="30">
        <v>2.417</v>
      </c>
      <c r="Q10" s="30">
        <v>2.417</v>
      </c>
      <c r="R10" s="30">
        <v>2.417</v>
      </c>
      <c r="S10" s="30">
        <v>2.417</v>
      </c>
      <c r="T10" s="30">
        <v>2.417</v>
      </c>
      <c r="U10" s="30">
        <v>2.417</v>
      </c>
      <c r="V10" s="30">
        <v>2.417</v>
      </c>
    </row>
    <row r="11" spans="1:22" ht="12.75">
      <c r="A11" s="17" t="s">
        <v>15</v>
      </c>
      <c r="B11" s="28">
        <v>0.795</v>
      </c>
      <c r="C11" s="28">
        <v>0.847</v>
      </c>
      <c r="D11" s="28">
        <v>1.297</v>
      </c>
      <c r="E11" s="28">
        <v>1.617</v>
      </c>
      <c r="F11" s="28">
        <v>1.617</v>
      </c>
      <c r="G11" s="28">
        <v>2.212</v>
      </c>
      <c r="H11" s="28">
        <v>2.619</v>
      </c>
      <c r="I11" s="28">
        <v>2.719</v>
      </c>
      <c r="J11" s="28">
        <v>2.839</v>
      </c>
      <c r="K11" s="28">
        <v>3.258</v>
      </c>
      <c r="L11" s="28">
        <v>3.378</v>
      </c>
      <c r="M11" s="28">
        <v>3.378</v>
      </c>
      <c r="N11" s="28">
        <v>3.378</v>
      </c>
      <c r="O11" s="28">
        <v>3.378</v>
      </c>
      <c r="P11" s="28">
        <v>3.378</v>
      </c>
      <c r="Q11" s="28">
        <v>3.378</v>
      </c>
      <c r="R11" s="28">
        <v>3.378</v>
      </c>
      <c r="S11" s="28">
        <v>3.378</v>
      </c>
      <c r="T11" s="28">
        <v>3.378</v>
      </c>
      <c r="U11" s="28">
        <v>3.378</v>
      </c>
      <c r="V11" s="28">
        <v>3.378</v>
      </c>
    </row>
  </sheetData>
  <hyperlinks>
    <hyperlink ref="C1" location="Menu!A1" display="Back To Menu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8"/>
  <sheetViews>
    <sheetView showGridLines="0" zoomScale="80" zoomScaleNormal="80" workbookViewId="0" topLeftCell="A1">
      <selection activeCell="C1" sqref="C1"/>
    </sheetView>
  </sheetViews>
  <sheetFormatPr defaultColWidth="9.140625" defaultRowHeight="12.75"/>
  <cols>
    <col min="1" max="1" width="43.00390625" style="0" bestFit="1" customWidth="1"/>
  </cols>
  <sheetData>
    <row r="1" spans="1:4" ht="12.75">
      <c r="A1" s="7" t="s">
        <v>83</v>
      </c>
      <c r="B1" s="7"/>
      <c r="C1" s="63" t="s">
        <v>46</v>
      </c>
      <c r="D1" s="7"/>
    </row>
    <row r="3" spans="1:22" ht="12.75">
      <c r="A3" s="6"/>
      <c r="B3" s="20">
        <v>2012</v>
      </c>
      <c r="C3" s="20">
        <v>2013</v>
      </c>
      <c r="D3" s="20">
        <v>2014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  <c r="M3" s="20">
        <v>2023</v>
      </c>
      <c r="N3" s="20">
        <v>2024</v>
      </c>
      <c r="O3" s="20">
        <v>2025</v>
      </c>
      <c r="P3" s="20">
        <v>2026</v>
      </c>
      <c r="Q3" s="20">
        <v>2027</v>
      </c>
      <c r="R3" s="20">
        <v>2028</v>
      </c>
      <c r="S3" s="20">
        <v>2029</v>
      </c>
      <c r="T3" s="20">
        <v>2030</v>
      </c>
      <c r="U3" s="20">
        <v>2031</v>
      </c>
      <c r="V3" s="20">
        <v>2032</v>
      </c>
    </row>
    <row r="4" spans="1:22" ht="12.75">
      <c r="A4" s="17" t="s">
        <v>50</v>
      </c>
      <c r="B4" s="28">
        <v>2.2285250000000003</v>
      </c>
      <c r="C4" s="28">
        <v>2.322135</v>
      </c>
      <c r="D4" s="28">
        <v>2.4199450000000002</v>
      </c>
      <c r="E4" s="28">
        <v>2.503855</v>
      </c>
      <c r="F4" s="28">
        <v>2.5346629999999997</v>
      </c>
      <c r="G4" s="28">
        <v>2.6011166</v>
      </c>
      <c r="H4" s="28">
        <v>2.6744689199999994</v>
      </c>
      <c r="I4" s="28">
        <v>2.7459863039999997</v>
      </c>
      <c r="J4" s="28">
        <v>2.7878345647999994</v>
      </c>
      <c r="K4" s="28">
        <v>2.8593296777599995</v>
      </c>
      <c r="L4" s="28">
        <v>2.917738213312</v>
      </c>
      <c r="M4" s="28">
        <v>2.9430537359743996</v>
      </c>
      <c r="N4" s="28">
        <v>2.9410058991692796</v>
      </c>
      <c r="O4" s="28">
        <v>2.8875046182031356</v>
      </c>
      <c r="P4" s="58">
        <v>2.8875046182031356</v>
      </c>
      <c r="Q4" s="58">
        <v>2.8875046182031356</v>
      </c>
      <c r="R4" s="58">
        <v>2.8875046182031356</v>
      </c>
      <c r="S4" s="58">
        <v>2.8875046182031356</v>
      </c>
      <c r="T4" s="58">
        <v>2.8875046182031356</v>
      </c>
      <c r="U4" s="58">
        <v>2.89</v>
      </c>
      <c r="V4" s="58">
        <v>2.89</v>
      </c>
    </row>
    <row r="5" spans="1:22" ht="12.75">
      <c r="A5" s="17" t="s">
        <v>3</v>
      </c>
      <c r="B5" s="28">
        <v>0.543202</v>
      </c>
      <c r="C5" s="28">
        <v>0.545202</v>
      </c>
      <c r="D5" s="28">
        <v>0.547202</v>
      </c>
      <c r="E5" s="28">
        <v>0.549202</v>
      </c>
      <c r="F5" s="28">
        <v>0.551202</v>
      </c>
      <c r="G5" s="28">
        <v>0.5532020000000001</v>
      </c>
      <c r="H5" s="28">
        <v>0.5552020000000001</v>
      </c>
      <c r="I5" s="28">
        <v>0.5572020000000001</v>
      </c>
      <c r="J5" s="28">
        <v>0.5592020000000002</v>
      </c>
      <c r="K5" s="28">
        <v>0.5612020000000002</v>
      </c>
      <c r="L5" s="28">
        <v>0.5632020000000002</v>
      </c>
      <c r="M5" s="28">
        <v>0.5652020000000002</v>
      </c>
      <c r="N5" s="28">
        <v>0.5672020000000002</v>
      </c>
      <c r="O5" s="28">
        <v>0.5692020000000003</v>
      </c>
      <c r="P5" s="58">
        <v>0.5712020000000003</v>
      </c>
      <c r="Q5" s="58">
        <v>0.5732020000000003</v>
      </c>
      <c r="R5" s="58">
        <v>0.5752020000000004</v>
      </c>
      <c r="S5" s="58">
        <v>0.5772020000000004</v>
      </c>
      <c r="T5" s="58">
        <v>0.5792020000000004</v>
      </c>
      <c r="U5" s="58">
        <v>0.58</v>
      </c>
      <c r="V5" s="58">
        <v>0.59</v>
      </c>
    </row>
    <row r="6" spans="1:22" ht="12.75">
      <c r="A6" s="17" t="s">
        <v>17</v>
      </c>
      <c r="B6" s="28">
        <v>3.855970769275</v>
      </c>
      <c r="C6" s="28">
        <v>3.8379894677358752</v>
      </c>
      <c r="D6" s="28">
        <v>3.8216453857198367</v>
      </c>
      <c r="E6" s="28">
        <v>3.876428964934039</v>
      </c>
      <c r="F6" s="28">
        <v>3.859263515284698</v>
      </c>
      <c r="G6" s="28">
        <v>3.843975720131852</v>
      </c>
      <c r="H6" s="28">
        <v>3.8335628029305324</v>
      </c>
      <c r="I6" s="28">
        <v>3.8250220149012275</v>
      </c>
      <c r="J6" s="28">
        <v>3.8183506347522154</v>
      </c>
      <c r="K6" s="28">
        <v>3.8079459684046926</v>
      </c>
      <c r="L6" s="28">
        <v>3.7968053487206452</v>
      </c>
      <c r="M6" s="28">
        <v>3.7849261352334396</v>
      </c>
      <c r="N6" s="28">
        <v>3.7723057138811056</v>
      </c>
      <c r="O6" s="28">
        <v>3.7589414967422945</v>
      </c>
      <c r="P6" s="58">
        <v>3.744830921774871</v>
      </c>
      <c r="Q6" s="58">
        <v>3.7274714525571215</v>
      </c>
      <c r="R6" s="58">
        <v>3.7093605780315513</v>
      </c>
      <c r="S6" s="58">
        <v>3.6914958122512362</v>
      </c>
      <c r="T6" s="58">
        <v>3.6738746941287226</v>
      </c>
      <c r="U6" s="58">
        <v>3.65</v>
      </c>
      <c r="V6" s="58">
        <v>3.63</v>
      </c>
    </row>
    <row r="7" spans="1:22" ht="12.75">
      <c r="A7" s="17" t="s">
        <v>0</v>
      </c>
      <c r="B7" s="28">
        <v>2.07423430180596</v>
      </c>
      <c r="C7" s="28">
        <v>2.062323190694849</v>
      </c>
      <c r="D7" s="28">
        <v>2.0231343018059595</v>
      </c>
      <c r="E7" s="28">
        <v>2.011300968472627</v>
      </c>
      <c r="F7" s="28">
        <v>2.041688190694849</v>
      </c>
      <c r="G7" s="28">
        <v>2.103499638033377</v>
      </c>
      <c r="H7" s="28">
        <v>2.02737430180596</v>
      </c>
      <c r="I7" s="28">
        <v>1.99421430180596</v>
      </c>
      <c r="J7" s="28">
        <v>1.96863430180596</v>
      </c>
      <c r="K7" s="28">
        <v>1.99525630180596</v>
      </c>
      <c r="L7" s="28">
        <v>2.0157983018059595</v>
      </c>
      <c r="M7" s="28">
        <v>2.068119301805959</v>
      </c>
      <c r="N7" s="28">
        <v>2.051567901805959</v>
      </c>
      <c r="O7" s="28">
        <v>2.07183430180596</v>
      </c>
      <c r="P7" s="28">
        <v>2.116850654700455</v>
      </c>
      <c r="Q7" s="28">
        <v>2.1578735487527476</v>
      </c>
      <c r="R7" s="28">
        <v>2.19041034276536</v>
      </c>
      <c r="S7" s="28">
        <v>2.2109585838041195</v>
      </c>
      <c r="T7" s="28">
        <v>2.2260158189348513</v>
      </c>
      <c r="U7" s="28">
        <v>2.25</v>
      </c>
      <c r="V7" s="28">
        <v>2.27</v>
      </c>
    </row>
    <row r="8" spans="1:22" ht="12.75">
      <c r="A8" s="17" t="s">
        <v>49</v>
      </c>
      <c r="B8" s="28">
        <v>0.0128</v>
      </c>
      <c r="C8" s="28">
        <v>0.015</v>
      </c>
      <c r="D8" s="28">
        <v>0.0173</v>
      </c>
      <c r="E8" s="28">
        <v>0.02</v>
      </c>
      <c r="F8" s="28">
        <v>0.0232</v>
      </c>
      <c r="G8" s="28">
        <v>0.027399999999999997</v>
      </c>
      <c r="H8" s="28">
        <v>0.032100000000000004</v>
      </c>
      <c r="I8" s="28">
        <v>0.037899999999999996</v>
      </c>
      <c r="J8" s="28">
        <v>0.045</v>
      </c>
      <c r="K8" s="28">
        <v>0.0551</v>
      </c>
      <c r="L8" s="28">
        <v>0.06720000000000001</v>
      </c>
      <c r="M8" s="28">
        <v>0.0824</v>
      </c>
      <c r="N8" s="28">
        <v>0.0986</v>
      </c>
      <c r="O8" s="28">
        <v>0.115</v>
      </c>
      <c r="P8" s="28">
        <v>0.13119999999999998</v>
      </c>
      <c r="Q8" s="28">
        <v>0.1485</v>
      </c>
      <c r="R8" s="28">
        <v>0.16540000000000002</v>
      </c>
      <c r="S8" s="28">
        <v>0.18280000000000002</v>
      </c>
      <c r="T8" s="28">
        <v>0.2</v>
      </c>
      <c r="U8" s="28">
        <v>0.21</v>
      </c>
      <c r="V8" s="28">
        <v>0.23</v>
      </c>
    </row>
  </sheetData>
  <hyperlinks>
    <hyperlink ref="C1" location="Menu!A1" display="Back To Menu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8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36.7109375" style="0" bestFit="1" customWidth="1"/>
  </cols>
  <sheetData>
    <row r="1" spans="1:4" ht="12.75">
      <c r="A1" s="7" t="s">
        <v>84</v>
      </c>
      <c r="B1" s="7"/>
      <c r="C1" s="63" t="s">
        <v>46</v>
      </c>
      <c r="D1" s="7"/>
    </row>
    <row r="3" spans="1:22" ht="12.75">
      <c r="A3" s="6"/>
      <c r="B3" s="20">
        <v>2012</v>
      </c>
      <c r="C3" s="20">
        <v>2013</v>
      </c>
      <c r="D3" s="20">
        <v>2014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  <c r="M3" s="20">
        <v>2023</v>
      </c>
      <c r="N3" s="20">
        <v>2024</v>
      </c>
      <c r="O3" s="20">
        <v>2025</v>
      </c>
      <c r="P3" s="20">
        <v>2026</v>
      </c>
      <c r="Q3" s="20">
        <v>2027</v>
      </c>
      <c r="R3" s="20">
        <v>2028</v>
      </c>
      <c r="S3" s="20">
        <v>2029</v>
      </c>
      <c r="T3" s="20">
        <v>2030</v>
      </c>
      <c r="U3" s="20">
        <v>2031</v>
      </c>
      <c r="V3" s="20">
        <v>2032</v>
      </c>
    </row>
    <row r="4" spans="1:22" ht="12.75">
      <c r="A4" s="17" t="s">
        <v>50</v>
      </c>
      <c r="B4" s="28">
        <v>2.2771025</v>
      </c>
      <c r="C4" s="28">
        <v>2.4675274999999997</v>
      </c>
      <c r="D4" s="28">
        <v>2.6996700000000007</v>
      </c>
      <c r="E4" s="28">
        <v>2.9039825</v>
      </c>
      <c r="F4" s="28">
        <v>3.1236894999999993</v>
      </c>
      <c r="G4" s="28">
        <v>3.3450165</v>
      </c>
      <c r="H4" s="28">
        <v>3.6352209</v>
      </c>
      <c r="I4" s="28">
        <v>3.9255213</v>
      </c>
      <c r="J4" s="28">
        <v>4.217382499999999</v>
      </c>
      <c r="K4" s="28">
        <v>4.507688899999999</v>
      </c>
      <c r="L4" s="28">
        <v>4.7986512999999995</v>
      </c>
      <c r="M4" s="28">
        <v>5.091278699999999</v>
      </c>
      <c r="N4" s="28">
        <v>5.385278499999998</v>
      </c>
      <c r="O4" s="28">
        <v>5.629102675393751</v>
      </c>
      <c r="P4" s="58">
        <v>5.851153891504425</v>
      </c>
      <c r="Q4" s="58">
        <v>6.047493682783658</v>
      </c>
      <c r="R4" s="58">
        <v>6.212884017553035</v>
      </c>
      <c r="S4" s="58">
        <v>6.341010158525096</v>
      </c>
      <c r="T4" s="58">
        <v>6.424796857734077</v>
      </c>
      <c r="U4" s="58">
        <v>6.53</v>
      </c>
      <c r="V4" s="58">
        <v>6.64</v>
      </c>
    </row>
    <row r="5" spans="1:22" ht="12.75">
      <c r="A5" s="17" t="s">
        <v>3</v>
      </c>
      <c r="B5" s="28">
        <v>0.5502019999999999</v>
      </c>
      <c r="C5" s="28">
        <v>0.5592019999999999</v>
      </c>
      <c r="D5" s="28">
        <v>0.5682019999999998</v>
      </c>
      <c r="E5" s="28">
        <v>0.5772019999999998</v>
      </c>
      <c r="F5" s="28">
        <v>0.5862019999999998</v>
      </c>
      <c r="G5" s="28">
        <v>0.5952019999999998</v>
      </c>
      <c r="H5" s="28">
        <v>0.6042019999999998</v>
      </c>
      <c r="I5" s="28">
        <v>0.6132019999999997</v>
      </c>
      <c r="J5" s="28">
        <v>0.6222019999999997</v>
      </c>
      <c r="K5" s="28">
        <v>0.6312019999999997</v>
      </c>
      <c r="L5" s="28">
        <v>0.6402019999999995</v>
      </c>
      <c r="M5" s="28">
        <v>0.6492019999999995</v>
      </c>
      <c r="N5" s="28">
        <v>0.6582019999999995</v>
      </c>
      <c r="O5" s="28">
        <v>0.6672019999999995</v>
      </c>
      <c r="P5" s="58">
        <v>0.6762019999999995</v>
      </c>
      <c r="Q5" s="58">
        <v>0.6852019999999995</v>
      </c>
      <c r="R5" s="58">
        <v>0.6942019999999995</v>
      </c>
      <c r="S5" s="58">
        <v>0.7032019999999995</v>
      </c>
      <c r="T5" s="58">
        <v>0.7122019999999996</v>
      </c>
      <c r="U5" s="58">
        <v>0.72</v>
      </c>
      <c r="V5" s="58">
        <v>0.73</v>
      </c>
    </row>
    <row r="6" spans="1:22" ht="12.75">
      <c r="A6" s="17" t="s">
        <v>17</v>
      </c>
      <c r="B6" s="28">
        <v>4.0785029999999995</v>
      </c>
      <c r="C6" s="28">
        <v>4.1715029999999995</v>
      </c>
      <c r="D6" s="28">
        <v>4.268503</v>
      </c>
      <c r="E6" s="28">
        <v>4.438653</v>
      </c>
      <c r="F6" s="28">
        <v>4.523953</v>
      </c>
      <c r="G6" s="28">
        <v>4.611452999999999</v>
      </c>
      <c r="H6" s="28">
        <v>4.706102999999999</v>
      </c>
      <c r="I6" s="28">
        <v>4.802903000000001</v>
      </c>
      <c r="J6" s="28">
        <v>4.901903</v>
      </c>
      <c r="K6" s="28">
        <v>4.993303</v>
      </c>
      <c r="L6" s="28">
        <v>5.082102999999999</v>
      </c>
      <c r="M6" s="28">
        <v>5.168303</v>
      </c>
      <c r="N6" s="28">
        <v>5.251903</v>
      </c>
      <c r="O6" s="28">
        <v>5.332903</v>
      </c>
      <c r="P6" s="58">
        <v>5.413903</v>
      </c>
      <c r="Q6" s="58">
        <v>5.4889030000000005</v>
      </c>
      <c r="R6" s="58">
        <v>5.563903</v>
      </c>
      <c r="S6" s="58">
        <v>5.638903</v>
      </c>
      <c r="T6" s="58">
        <v>5.713903</v>
      </c>
      <c r="U6" s="58">
        <v>5.79</v>
      </c>
      <c r="V6" s="58">
        <v>5.87</v>
      </c>
    </row>
    <row r="7" spans="1:22" ht="12.75">
      <c r="A7" s="17" t="s">
        <v>0</v>
      </c>
      <c r="B7" s="28">
        <v>2.0862343018059595</v>
      </c>
      <c r="C7" s="28">
        <v>2.1143231906948485</v>
      </c>
      <c r="D7" s="28">
        <v>2.1461343018059598</v>
      </c>
      <c r="E7" s="28">
        <v>2.2343009684726267</v>
      </c>
      <c r="F7" s="28">
        <v>2.364688190694849</v>
      </c>
      <c r="G7" s="28">
        <v>2.526499638033377</v>
      </c>
      <c r="H7" s="28">
        <v>2.55037430180596</v>
      </c>
      <c r="I7" s="28">
        <v>2.61721430180596</v>
      </c>
      <c r="J7" s="28">
        <v>2.69163430180596</v>
      </c>
      <c r="K7" s="28">
        <v>2.82325630180596</v>
      </c>
      <c r="L7" s="28">
        <v>2.94879830180596</v>
      </c>
      <c r="M7" s="28">
        <v>3.10611930180596</v>
      </c>
      <c r="N7" s="28">
        <v>3.194567901805959</v>
      </c>
      <c r="O7" s="28">
        <v>3.3148343018059605</v>
      </c>
      <c r="P7" s="28">
        <v>3.464850654700455</v>
      </c>
      <c r="Q7" s="28">
        <v>3.604883360489444</v>
      </c>
      <c r="R7" s="28">
        <v>3.7174528602910466</v>
      </c>
      <c r="S7" s="28">
        <v>3.8075591541052622</v>
      </c>
      <c r="T7" s="28">
        <v>3.8726981537084666</v>
      </c>
      <c r="U7" s="28">
        <v>3.9</v>
      </c>
      <c r="V7" s="28">
        <v>3.91</v>
      </c>
    </row>
    <row r="8" spans="1:22" ht="12.75">
      <c r="A8" s="17" t="s">
        <v>49</v>
      </c>
      <c r="B8" s="28">
        <v>0.0148</v>
      </c>
      <c r="C8" s="28">
        <v>0.0189</v>
      </c>
      <c r="D8" s="28">
        <v>0.0237</v>
      </c>
      <c r="E8" s="28">
        <v>0.03</v>
      </c>
      <c r="F8" s="28">
        <v>0.043</v>
      </c>
      <c r="G8" s="28">
        <v>0.058</v>
      </c>
      <c r="H8" s="28">
        <v>0.077</v>
      </c>
      <c r="I8" s="28">
        <v>0.099</v>
      </c>
      <c r="J8" s="28">
        <v>0.12</v>
      </c>
      <c r="K8" s="28">
        <v>0.142</v>
      </c>
      <c r="L8" s="28">
        <v>0.165</v>
      </c>
      <c r="M8" s="28">
        <v>0.188</v>
      </c>
      <c r="N8" s="28">
        <v>0.213</v>
      </c>
      <c r="O8" s="28">
        <v>0.24</v>
      </c>
      <c r="P8" s="28">
        <v>0.269</v>
      </c>
      <c r="Q8" s="28">
        <v>0.299</v>
      </c>
      <c r="R8" s="28">
        <v>0.331</v>
      </c>
      <c r="S8" s="28">
        <v>0.365</v>
      </c>
      <c r="T8" s="28">
        <v>0.4</v>
      </c>
      <c r="U8" s="28">
        <v>0.43</v>
      </c>
      <c r="V8" s="28">
        <v>0.46</v>
      </c>
    </row>
  </sheetData>
  <hyperlinks>
    <hyperlink ref="C1" location="Menu!A1" display="Back To Menu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8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</cols>
  <sheetData>
    <row r="1" spans="1:4" ht="12.75">
      <c r="A1" s="7" t="s">
        <v>85</v>
      </c>
      <c r="B1" s="7"/>
      <c r="C1" s="63" t="s">
        <v>46</v>
      </c>
      <c r="D1" s="7"/>
    </row>
    <row r="3" spans="1:22" ht="12.75">
      <c r="A3" s="6"/>
      <c r="B3" s="20">
        <v>2012</v>
      </c>
      <c r="C3" s="20">
        <v>2013</v>
      </c>
      <c r="D3" s="20">
        <v>2014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  <c r="M3" s="20">
        <v>2023</v>
      </c>
      <c r="N3" s="20">
        <v>2024</v>
      </c>
      <c r="O3" s="20">
        <v>2025</v>
      </c>
      <c r="P3" s="20">
        <v>2026</v>
      </c>
      <c r="Q3" s="20">
        <v>2027</v>
      </c>
      <c r="R3" s="20">
        <v>2028</v>
      </c>
      <c r="S3" s="20">
        <v>2029</v>
      </c>
      <c r="T3" s="20">
        <v>2030</v>
      </c>
      <c r="U3" s="20">
        <v>2031</v>
      </c>
      <c r="V3" s="20">
        <v>2032</v>
      </c>
    </row>
    <row r="4" spans="1:22" ht="12.75">
      <c r="A4" s="17" t="s">
        <v>50</v>
      </c>
      <c r="B4" s="28">
        <v>2.308535</v>
      </c>
      <c r="C4" s="28">
        <v>2.520135</v>
      </c>
      <c r="D4" s="28">
        <v>2.925411</v>
      </c>
      <c r="E4" s="28">
        <v>3.4987880000000002</v>
      </c>
      <c r="F4" s="28">
        <v>3.9861909999999994</v>
      </c>
      <c r="G4" s="28">
        <v>4.4021349999999995</v>
      </c>
      <c r="H4" s="28">
        <v>4.809267999999999</v>
      </c>
      <c r="I4" s="28">
        <v>5.312646999999998</v>
      </c>
      <c r="J4" s="28">
        <v>5.707946799999999</v>
      </c>
      <c r="K4" s="28">
        <v>6.088331799999998</v>
      </c>
      <c r="L4" s="28">
        <v>6.5311227999999995</v>
      </c>
      <c r="M4" s="28">
        <v>6.909316299999999</v>
      </c>
      <c r="N4" s="28">
        <v>7.4405871999999995</v>
      </c>
      <c r="O4" s="28">
        <v>7.847537000936161</v>
      </c>
      <c r="P4" s="58">
        <v>8.245709951207733</v>
      </c>
      <c r="Q4" s="58">
        <v>8.637724317199485</v>
      </c>
      <c r="R4" s="58">
        <v>9.004868021997543</v>
      </c>
      <c r="S4" s="58">
        <v>9.359726682851495</v>
      </c>
      <c r="T4" s="58">
        <v>9.65888840883086</v>
      </c>
      <c r="U4" s="58">
        <v>9.96</v>
      </c>
      <c r="V4" s="58">
        <v>10.26</v>
      </c>
    </row>
    <row r="5" spans="1:22" ht="12.75">
      <c r="A5" s="17" t="s">
        <v>3</v>
      </c>
      <c r="B5" s="28">
        <v>0.5572019999999999</v>
      </c>
      <c r="C5" s="28">
        <v>0.5732019999999999</v>
      </c>
      <c r="D5" s="28">
        <v>0.5892019999999998</v>
      </c>
      <c r="E5" s="28">
        <v>0.6052019999999998</v>
      </c>
      <c r="F5" s="28">
        <v>0.6212019999999998</v>
      </c>
      <c r="G5" s="28">
        <v>0.6372019999999998</v>
      </c>
      <c r="H5" s="28">
        <v>0.6532019999999997</v>
      </c>
      <c r="I5" s="28">
        <v>0.6692019999999997</v>
      </c>
      <c r="J5" s="28">
        <v>0.6852019999999998</v>
      </c>
      <c r="K5" s="28">
        <v>0.7012019999999998</v>
      </c>
      <c r="L5" s="28">
        <v>0.7172019999999998</v>
      </c>
      <c r="M5" s="28">
        <v>0.7332019999999998</v>
      </c>
      <c r="N5" s="28">
        <v>0.7492019999999998</v>
      </c>
      <c r="O5" s="28">
        <v>0.7652019999999997</v>
      </c>
      <c r="P5" s="58">
        <v>0.7812019999999997</v>
      </c>
      <c r="Q5" s="58">
        <v>0.7972019999999997</v>
      </c>
      <c r="R5" s="58">
        <v>0.8132019999999998</v>
      </c>
      <c r="S5" s="58">
        <v>0.8292019999999998</v>
      </c>
      <c r="T5" s="58">
        <v>0.8452019999999998</v>
      </c>
      <c r="U5" s="58">
        <v>0.87</v>
      </c>
      <c r="V5" s="58">
        <v>0.89</v>
      </c>
    </row>
    <row r="6" spans="1:22" ht="12.75">
      <c r="A6" s="17" t="s">
        <v>17</v>
      </c>
      <c r="B6" s="28">
        <v>4.140503</v>
      </c>
      <c r="C6" s="28">
        <v>4.284503</v>
      </c>
      <c r="D6" s="28">
        <v>4.4817029999999995</v>
      </c>
      <c r="E6" s="28">
        <v>4.804602999999999</v>
      </c>
      <c r="F6" s="28">
        <v>5.044702999999999</v>
      </c>
      <c r="G6" s="28">
        <v>5.289003000000001</v>
      </c>
      <c r="H6" s="28">
        <v>5.547503000000001</v>
      </c>
      <c r="I6" s="28">
        <v>5.800753</v>
      </c>
      <c r="J6" s="28">
        <v>6.0487530000000005</v>
      </c>
      <c r="K6" s="28">
        <v>6.281503000000001</v>
      </c>
      <c r="L6" s="28">
        <v>6.509003000000001</v>
      </c>
      <c r="M6" s="28">
        <v>6.736503000000001</v>
      </c>
      <c r="N6" s="28">
        <v>6.964003000000001</v>
      </c>
      <c r="O6" s="28">
        <v>7.191503000000001</v>
      </c>
      <c r="P6" s="58">
        <v>7.419003000000001</v>
      </c>
      <c r="Q6" s="58">
        <v>7.635003</v>
      </c>
      <c r="R6" s="58">
        <v>7.851003</v>
      </c>
      <c r="S6" s="58">
        <v>8.067003000000001</v>
      </c>
      <c r="T6" s="58">
        <v>8.283003</v>
      </c>
      <c r="U6" s="58">
        <v>8.503003000000001</v>
      </c>
      <c r="V6" s="58">
        <v>8.72</v>
      </c>
    </row>
    <row r="7" spans="1:22" ht="12.75">
      <c r="A7" s="17" t="s">
        <v>0</v>
      </c>
      <c r="B7" s="28">
        <v>2.0962343018059597</v>
      </c>
      <c r="C7" s="28">
        <v>2.1493231906948487</v>
      </c>
      <c r="D7" s="28">
        <v>2.2361343018059596</v>
      </c>
      <c r="E7" s="28">
        <v>2.4043009684726266</v>
      </c>
      <c r="F7" s="28">
        <v>2.614688190694849</v>
      </c>
      <c r="G7" s="28">
        <v>2.856499638033377</v>
      </c>
      <c r="H7" s="28">
        <v>2.96037430180596</v>
      </c>
      <c r="I7" s="28">
        <v>3.1072143018059606</v>
      </c>
      <c r="J7" s="28">
        <v>3.2616343018059597</v>
      </c>
      <c r="K7" s="28">
        <v>3.4732563018059603</v>
      </c>
      <c r="L7" s="28">
        <v>3.6787983018059602</v>
      </c>
      <c r="M7" s="28">
        <v>3.9211193018059602</v>
      </c>
      <c r="N7" s="28">
        <v>4.094567901805959</v>
      </c>
      <c r="O7" s="28">
        <v>4.30483430180596</v>
      </c>
      <c r="P7" s="28">
        <v>4.544850654700455</v>
      </c>
      <c r="Q7" s="28">
        <v>4.769891536936691</v>
      </c>
      <c r="R7" s="28">
        <v>4.964981477856413</v>
      </c>
      <c r="S7" s="28">
        <v>5.122632742130489</v>
      </c>
      <c r="T7" s="28">
        <v>5.247837153311672</v>
      </c>
      <c r="U7" s="28">
        <v>5.387837153311672</v>
      </c>
      <c r="V7" s="28">
        <v>5.527837153311672</v>
      </c>
    </row>
    <row r="8" spans="1:22" ht="12.75">
      <c r="A8" s="17" t="s">
        <v>49</v>
      </c>
      <c r="B8" s="28">
        <v>0.0177</v>
      </c>
      <c r="C8" s="28">
        <v>0.0352</v>
      </c>
      <c r="D8" s="28">
        <v>0.07540000000000001</v>
      </c>
      <c r="E8" s="28">
        <v>0.12</v>
      </c>
      <c r="F8" s="28">
        <v>0.1854</v>
      </c>
      <c r="G8" s="28">
        <v>0.26039999999999996</v>
      </c>
      <c r="H8" s="28">
        <v>0.337</v>
      </c>
      <c r="I8" s="28">
        <v>0.417</v>
      </c>
      <c r="J8" s="28">
        <v>0.5</v>
      </c>
      <c r="K8" s="28">
        <v>0.588</v>
      </c>
      <c r="L8" s="28">
        <v>0.685</v>
      </c>
      <c r="M8" s="28">
        <v>0.796</v>
      </c>
      <c r="N8" s="28">
        <v>0.92</v>
      </c>
      <c r="O8" s="28">
        <v>1.05</v>
      </c>
      <c r="P8" s="28">
        <v>1.166</v>
      </c>
      <c r="Q8" s="28">
        <v>1.27</v>
      </c>
      <c r="R8" s="28">
        <v>1.364</v>
      </c>
      <c r="S8" s="28">
        <v>1.458</v>
      </c>
      <c r="T8" s="28">
        <v>1.55</v>
      </c>
      <c r="U8" s="28">
        <v>1.65</v>
      </c>
      <c r="V8" s="28">
        <v>1.74</v>
      </c>
    </row>
  </sheetData>
  <hyperlinks>
    <hyperlink ref="C1" location="Menu!A1" display="Back To Menu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"/>
  <sheetViews>
    <sheetView showGridLines="0" zoomScale="80" zoomScaleNormal="80" workbookViewId="0" topLeftCell="A1">
      <selection activeCell="F1" sqref="F1"/>
    </sheetView>
  </sheetViews>
  <sheetFormatPr defaultColWidth="9.140625" defaultRowHeight="12.75"/>
  <cols>
    <col min="1" max="1" width="23.7109375" style="0" customWidth="1"/>
  </cols>
  <sheetData>
    <row r="1" spans="1:6" ht="12.75">
      <c r="A1" s="7" t="s">
        <v>51</v>
      </c>
      <c r="B1" s="7" t="s">
        <v>55</v>
      </c>
      <c r="D1" s="7"/>
      <c r="F1" s="63" t="s">
        <v>46</v>
      </c>
    </row>
    <row r="3" spans="2:29" ht="12.75">
      <c r="B3" s="20">
        <v>2005</v>
      </c>
      <c r="C3" s="20">
        <v>2006</v>
      </c>
      <c r="D3" s="20">
        <v>2007</v>
      </c>
      <c r="E3" s="20">
        <v>2008</v>
      </c>
      <c r="F3" s="20">
        <v>2009</v>
      </c>
      <c r="G3" s="20">
        <v>2010</v>
      </c>
      <c r="H3" s="20">
        <v>2011</v>
      </c>
      <c r="I3" s="20">
        <v>2012</v>
      </c>
      <c r="J3" s="20">
        <v>2013</v>
      </c>
      <c r="K3" s="20">
        <v>2014</v>
      </c>
      <c r="L3" s="20">
        <v>2015</v>
      </c>
      <c r="M3" s="20">
        <v>2016</v>
      </c>
      <c r="N3" s="20">
        <v>2017</v>
      </c>
      <c r="O3" s="20">
        <v>2018</v>
      </c>
      <c r="P3" s="20">
        <v>2019</v>
      </c>
      <c r="Q3" s="20">
        <v>2020</v>
      </c>
      <c r="R3" s="20">
        <v>2021</v>
      </c>
      <c r="S3" s="20">
        <v>2022</v>
      </c>
      <c r="T3" s="20">
        <v>2023</v>
      </c>
      <c r="U3" s="20">
        <v>2024</v>
      </c>
      <c r="V3" s="20">
        <v>2025</v>
      </c>
      <c r="W3" s="20">
        <v>2026</v>
      </c>
      <c r="X3" s="20">
        <v>2027</v>
      </c>
      <c r="Y3" s="20">
        <v>2028</v>
      </c>
      <c r="Z3" s="20">
        <v>2029</v>
      </c>
      <c r="AA3" s="20">
        <v>2030</v>
      </c>
      <c r="AB3" s="20">
        <v>2031</v>
      </c>
      <c r="AC3" s="20">
        <v>2032</v>
      </c>
    </row>
    <row r="4" spans="1:29" ht="12.75">
      <c r="A4" s="20" t="s">
        <v>48</v>
      </c>
      <c r="B4" s="60">
        <v>59.688</v>
      </c>
      <c r="C4" s="60">
        <v>57.795</v>
      </c>
      <c r="D4" s="60">
        <v>60.069</v>
      </c>
      <c r="E4" s="60">
        <v>58.594</v>
      </c>
      <c r="F4" s="60">
        <v>58.524</v>
      </c>
      <c r="G4" s="60">
        <v>59.5</v>
      </c>
      <c r="H4" s="60">
        <v>56.3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1:29" ht="12.75">
      <c r="A5" s="20" t="s">
        <v>10</v>
      </c>
      <c r="B5" s="61"/>
      <c r="C5" s="61"/>
      <c r="D5" s="61"/>
      <c r="E5" s="61"/>
      <c r="F5" s="61"/>
      <c r="G5" s="61"/>
      <c r="H5" s="60">
        <v>56.308</v>
      </c>
      <c r="I5" s="60">
        <v>56.891815692884634</v>
      </c>
      <c r="J5" s="60">
        <v>57.48085364872687</v>
      </c>
      <c r="K5" s="60">
        <v>57.937288828953186</v>
      </c>
      <c r="L5" s="60">
        <v>57.87592487511569</v>
      </c>
      <c r="M5" s="60">
        <v>58.14814207402865</v>
      </c>
      <c r="N5" s="60">
        <v>57.943976997761084</v>
      </c>
      <c r="O5" s="60">
        <v>57.72026083375561</v>
      </c>
      <c r="P5" s="60">
        <v>57.70580225087284</v>
      </c>
      <c r="Q5" s="60">
        <v>57.752248522863106</v>
      </c>
      <c r="R5" s="60">
        <v>57.44793757903072</v>
      </c>
      <c r="S5" s="60">
        <v>57.38855237115709</v>
      </c>
      <c r="T5" s="60">
        <v>57.35000945945396</v>
      </c>
      <c r="U5" s="60">
        <v>57.43204254310691</v>
      </c>
      <c r="V5" s="60">
        <v>57.281911758631196</v>
      </c>
      <c r="W5" s="60">
        <v>57.19228798471762</v>
      </c>
      <c r="X5" s="60">
        <v>57.10523561945663</v>
      </c>
      <c r="Y5" s="60">
        <v>57.02121949290444</v>
      </c>
      <c r="Z5" s="60">
        <v>56.68757916704686</v>
      </c>
      <c r="AA5" s="60">
        <v>56.648924839069124</v>
      </c>
      <c r="AB5" s="60">
        <v>56.5811</v>
      </c>
      <c r="AC5" s="60">
        <v>56.467999999999996</v>
      </c>
    </row>
    <row r="6" spans="1:29" ht="12.75">
      <c r="A6" s="20" t="s">
        <v>13</v>
      </c>
      <c r="B6" s="61"/>
      <c r="C6" s="61"/>
      <c r="D6" s="61"/>
      <c r="E6" s="61"/>
      <c r="F6" s="61"/>
      <c r="G6" s="61"/>
      <c r="H6" s="60">
        <v>56.308</v>
      </c>
      <c r="I6" s="60">
        <v>57.7</v>
      </c>
      <c r="J6" s="60">
        <v>57.706778689028106</v>
      </c>
      <c r="K6" s="60">
        <v>57.67297925782019</v>
      </c>
      <c r="L6" s="60">
        <v>57.59075854752514</v>
      </c>
      <c r="M6" s="60">
        <v>57.417123225776194</v>
      </c>
      <c r="N6" s="60">
        <v>57.483075379490835</v>
      </c>
      <c r="O6" s="60">
        <v>57.33986968152852</v>
      </c>
      <c r="P6" s="60">
        <v>57.446232564730096</v>
      </c>
      <c r="Q6" s="60">
        <v>57.63210635674312</v>
      </c>
      <c r="R6" s="60">
        <v>57.6887837069951</v>
      </c>
      <c r="S6" s="60">
        <v>58.00654118237154</v>
      </c>
      <c r="T6" s="60">
        <v>58.19623536787715</v>
      </c>
      <c r="U6" s="60">
        <v>58.407877517673654</v>
      </c>
      <c r="V6" s="60">
        <v>58.511269197099764</v>
      </c>
      <c r="W6" s="60">
        <v>58.80650537913545</v>
      </c>
      <c r="X6" s="60">
        <v>59.15183155337631</v>
      </c>
      <c r="Y6" s="60">
        <v>59.69970060488246</v>
      </c>
      <c r="Z6" s="60">
        <v>60.11215927982109</v>
      </c>
      <c r="AA6" s="60">
        <v>60.68678519254109</v>
      </c>
      <c r="AB6" s="60">
        <v>60.7965</v>
      </c>
      <c r="AC6" s="60">
        <v>61.152</v>
      </c>
    </row>
    <row r="7" spans="1:29" ht="12.75">
      <c r="A7" s="20" t="s">
        <v>15</v>
      </c>
      <c r="B7" s="61"/>
      <c r="C7" s="61"/>
      <c r="D7" s="61"/>
      <c r="E7" s="61"/>
      <c r="F7" s="61"/>
      <c r="G7" s="61"/>
      <c r="H7" s="60">
        <v>56.308</v>
      </c>
      <c r="I7" s="60">
        <v>57.58371442900334</v>
      </c>
      <c r="J7" s="60">
        <v>58.10458191773442</v>
      </c>
      <c r="K7" s="60">
        <v>58.58500504623946</v>
      </c>
      <c r="L7" s="60">
        <v>58.789512765091544</v>
      </c>
      <c r="M7" s="60">
        <v>59.05164391054724</v>
      </c>
      <c r="N7" s="60">
        <v>59.030555927179826</v>
      </c>
      <c r="O7" s="60">
        <v>58.820980065190476</v>
      </c>
      <c r="P7" s="60">
        <v>58.83827474473131</v>
      </c>
      <c r="Q7" s="60">
        <v>58.510650099935205</v>
      </c>
      <c r="R7" s="60">
        <v>58.385422290314004</v>
      </c>
      <c r="S7" s="60">
        <v>58.56180246631739</v>
      </c>
      <c r="T7" s="60">
        <v>58.77337686940184</v>
      </c>
      <c r="U7" s="60">
        <v>59.41939188482947</v>
      </c>
      <c r="V7" s="60">
        <v>60.27019376708724</v>
      </c>
      <c r="W7" s="60">
        <v>61.25541439304221</v>
      </c>
      <c r="X7" s="60">
        <v>62.358432475963745</v>
      </c>
      <c r="Y7" s="60">
        <v>63.553899144507504</v>
      </c>
      <c r="Z7" s="60">
        <v>64.54875453837451</v>
      </c>
      <c r="AA7" s="60">
        <v>65.70222093681716</v>
      </c>
      <c r="AB7" s="60">
        <v>66.54390000000001</v>
      </c>
      <c r="AC7" s="60">
        <v>67.557</v>
      </c>
    </row>
  </sheetData>
  <hyperlinks>
    <hyperlink ref="F1" location="Menu!A1" display="Back To Menu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="80" zoomScaleNormal="80" workbookViewId="0" topLeftCell="A1">
      <selection activeCell="C1" sqref="C1"/>
    </sheetView>
  </sheetViews>
  <sheetFormatPr defaultColWidth="9.140625" defaultRowHeight="12.75"/>
  <cols>
    <col min="1" max="1" width="42.140625" style="0" bestFit="1" customWidth="1"/>
  </cols>
  <sheetData>
    <row r="1" spans="1:4" ht="12.75">
      <c r="A1" s="7" t="s">
        <v>56</v>
      </c>
      <c r="B1" s="7"/>
      <c r="C1" s="63" t="s">
        <v>46</v>
      </c>
      <c r="D1" s="7"/>
    </row>
    <row r="2" ht="13.5" thickBot="1"/>
    <row r="3" spans="1:22" ht="12.75">
      <c r="A3" s="1" t="s">
        <v>14</v>
      </c>
      <c r="B3" s="9">
        <v>2012</v>
      </c>
      <c r="C3" s="9">
        <v>2013</v>
      </c>
      <c r="D3" s="9">
        <v>2014</v>
      </c>
      <c r="E3" s="9">
        <v>2015</v>
      </c>
      <c r="F3" s="9">
        <v>2016</v>
      </c>
      <c r="G3" s="9">
        <v>2017</v>
      </c>
      <c r="H3" s="9">
        <v>2018</v>
      </c>
      <c r="I3" s="9">
        <v>2019</v>
      </c>
      <c r="J3" s="9">
        <v>2020</v>
      </c>
      <c r="K3" s="9">
        <v>2021</v>
      </c>
      <c r="L3" s="9">
        <v>2022</v>
      </c>
      <c r="M3" s="9">
        <v>2023</v>
      </c>
      <c r="N3" s="9">
        <v>2024</v>
      </c>
      <c r="O3" s="9">
        <v>2025</v>
      </c>
      <c r="P3" s="9">
        <v>2026</v>
      </c>
      <c r="Q3" s="9">
        <v>2027</v>
      </c>
      <c r="R3" s="9">
        <v>2028</v>
      </c>
      <c r="S3" s="9">
        <v>2029</v>
      </c>
      <c r="T3" s="9">
        <v>2030</v>
      </c>
      <c r="U3" s="9">
        <v>2031</v>
      </c>
      <c r="V3" s="9">
        <v>2032</v>
      </c>
    </row>
    <row r="4" spans="1:22" ht="12.75">
      <c r="A4" s="8" t="s">
        <v>5</v>
      </c>
      <c r="B4" s="33">
        <v>9946</v>
      </c>
      <c r="C4" s="33">
        <v>9946</v>
      </c>
      <c r="D4" s="33">
        <v>9456</v>
      </c>
      <c r="E4" s="33">
        <v>9456</v>
      </c>
      <c r="F4" s="33">
        <v>9456</v>
      </c>
      <c r="G4" s="33">
        <v>9456</v>
      </c>
      <c r="H4" s="33">
        <v>9456</v>
      </c>
      <c r="I4" s="33">
        <v>9456</v>
      </c>
      <c r="J4" s="33">
        <v>9456</v>
      </c>
      <c r="K4" s="33">
        <v>9456</v>
      </c>
      <c r="L4" s="33">
        <v>9456</v>
      </c>
      <c r="M4" s="33">
        <v>9456</v>
      </c>
      <c r="N4" s="33">
        <v>8791</v>
      </c>
      <c r="O4" s="33">
        <v>9991</v>
      </c>
      <c r="P4" s="33">
        <v>10454</v>
      </c>
      <c r="Q4" s="33">
        <v>9251</v>
      </c>
      <c r="R4" s="33">
        <v>10921</v>
      </c>
      <c r="S4" s="33">
        <v>10921</v>
      </c>
      <c r="T4" s="33">
        <v>12591</v>
      </c>
      <c r="U4" s="33">
        <v>11510</v>
      </c>
      <c r="V4" s="33">
        <v>10692</v>
      </c>
    </row>
    <row r="5" spans="1:22" ht="12.75">
      <c r="A5" s="8" t="s">
        <v>1</v>
      </c>
      <c r="B5" s="33">
        <v>24965</v>
      </c>
      <c r="C5" s="33">
        <v>21006</v>
      </c>
      <c r="D5" s="33">
        <v>21006</v>
      </c>
      <c r="E5" s="33">
        <v>19800</v>
      </c>
      <c r="F5" s="33">
        <v>19800</v>
      </c>
      <c r="G5" s="33">
        <v>19800</v>
      </c>
      <c r="H5" s="33">
        <v>19800</v>
      </c>
      <c r="I5" s="33">
        <v>19800</v>
      </c>
      <c r="J5" s="33">
        <v>17853</v>
      </c>
      <c r="K5" s="33">
        <v>16885</v>
      </c>
      <c r="L5" s="33">
        <v>13316</v>
      </c>
      <c r="M5" s="33">
        <v>8734</v>
      </c>
      <c r="N5" s="33">
        <v>6794</v>
      </c>
      <c r="O5" s="33">
        <v>5818</v>
      </c>
      <c r="P5" s="33">
        <v>5818</v>
      </c>
      <c r="Q5" s="33">
        <v>5818</v>
      </c>
      <c r="R5" s="33">
        <v>3831</v>
      </c>
      <c r="S5" s="33">
        <v>3831</v>
      </c>
      <c r="T5" s="33">
        <v>3831</v>
      </c>
      <c r="U5" s="33">
        <v>3831</v>
      </c>
      <c r="V5" s="33">
        <v>3831</v>
      </c>
    </row>
    <row r="6" spans="1:22" ht="12.75">
      <c r="A6" s="8" t="s">
        <v>2</v>
      </c>
      <c r="B6" s="33">
        <v>31472</v>
      </c>
      <c r="C6" s="33">
        <v>32429</v>
      </c>
      <c r="D6" s="33">
        <v>34259</v>
      </c>
      <c r="E6" s="33">
        <v>36021</v>
      </c>
      <c r="F6" s="33">
        <v>37002</v>
      </c>
      <c r="G6" s="33">
        <v>37138</v>
      </c>
      <c r="H6" s="33">
        <v>36633</v>
      </c>
      <c r="I6" s="33">
        <v>36798</v>
      </c>
      <c r="J6" s="33">
        <v>37909</v>
      </c>
      <c r="K6" s="33">
        <v>38648</v>
      </c>
      <c r="L6" s="33">
        <v>41393</v>
      </c>
      <c r="M6" s="33">
        <v>46017</v>
      </c>
      <c r="N6" s="33">
        <v>48017</v>
      </c>
      <c r="O6" s="33">
        <v>48017</v>
      </c>
      <c r="P6" s="33">
        <v>48017</v>
      </c>
      <c r="Q6" s="33">
        <v>48017</v>
      </c>
      <c r="R6" s="33">
        <v>48017</v>
      </c>
      <c r="S6" s="33">
        <v>47282</v>
      </c>
      <c r="T6" s="33">
        <v>45842</v>
      </c>
      <c r="U6" s="33">
        <v>46842</v>
      </c>
      <c r="V6" s="33">
        <v>47842</v>
      </c>
    </row>
    <row r="7" spans="1:22" ht="12.75">
      <c r="A7" s="8" t="s">
        <v>7</v>
      </c>
      <c r="B7" s="33">
        <v>2242</v>
      </c>
      <c r="C7" s="33">
        <v>3139</v>
      </c>
      <c r="D7" s="33">
        <v>3531</v>
      </c>
      <c r="E7" s="33">
        <v>3735</v>
      </c>
      <c r="F7" s="33">
        <v>4160</v>
      </c>
      <c r="G7" s="33">
        <v>4330</v>
      </c>
      <c r="H7" s="33">
        <v>4980</v>
      </c>
      <c r="I7" s="33">
        <v>5230</v>
      </c>
      <c r="J7" s="33">
        <v>6075</v>
      </c>
      <c r="K7" s="33">
        <v>6875</v>
      </c>
      <c r="L7" s="33">
        <v>8695</v>
      </c>
      <c r="M7" s="33">
        <v>10775</v>
      </c>
      <c r="N7" s="33">
        <v>12770</v>
      </c>
      <c r="O7" s="33">
        <v>14270</v>
      </c>
      <c r="P7" s="33">
        <v>16180</v>
      </c>
      <c r="Q7" s="33">
        <v>17180</v>
      </c>
      <c r="R7" s="33">
        <v>18320</v>
      </c>
      <c r="S7" s="33">
        <v>18820</v>
      </c>
      <c r="T7" s="33">
        <v>18820</v>
      </c>
      <c r="U7" s="33">
        <v>18820</v>
      </c>
      <c r="V7" s="33">
        <v>18820</v>
      </c>
    </row>
    <row r="8" spans="1:22" ht="12.75">
      <c r="A8" s="8" t="s">
        <v>8</v>
      </c>
      <c r="B8" s="33">
        <v>3105.6</v>
      </c>
      <c r="C8" s="33">
        <v>3392.3</v>
      </c>
      <c r="D8" s="33">
        <v>3736.7</v>
      </c>
      <c r="E8" s="33">
        <v>4018.4</v>
      </c>
      <c r="F8" s="33">
        <v>4380.4</v>
      </c>
      <c r="G8" s="33">
        <v>4743.7</v>
      </c>
      <c r="H8" s="33">
        <v>5636.9</v>
      </c>
      <c r="I8" s="33">
        <v>6575.8</v>
      </c>
      <c r="J8" s="33">
        <v>7293.7</v>
      </c>
      <c r="K8" s="33">
        <v>7733.5</v>
      </c>
      <c r="L8" s="33">
        <v>8046</v>
      </c>
      <c r="M8" s="33">
        <v>8375</v>
      </c>
      <c r="N8" s="33">
        <v>8505</v>
      </c>
      <c r="O8" s="33">
        <v>8550</v>
      </c>
      <c r="P8" s="33">
        <v>8595</v>
      </c>
      <c r="Q8" s="33">
        <v>8650</v>
      </c>
      <c r="R8" s="33">
        <v>8705</v>
      </c>
      <c r="S8" s="33">
        <v>8750</v>
      </c>
      <c r="T8" s="33">
        <v>8795</v>
      </c>
      <c r="U8" s="33">
        <v>8840</v>
      </c>
      <c r="V8" s="33">
        <v>8885</v>
      </c>
    </row>
    <row r="9" spans="1:22" ht="12.75">
      <c r="A9" s="8" t="s">
        <v>9</v>
      </c>
      <c r="B9" s="33">
        <v>1912.68</v>
      </c>
      <c r="C9" s="33">
        <v>2264.68</v>
      </c>
      <c r="D9" s="33">
        <v>2264.68</v>
      </c>
      <c r="E9" s="33">
        <v>1222.68</v>
      </c>
      <c r="F9" s="33">
        <v>1542.68</v>
      </c>
      <c r="G9" s="33">
        <v>1542.68</v>
      </c>
      <c r="H9" s="33">
        <v>1542.68</v>
      </c>
      <c r="I9" s="33">
        <v>1542.68</v>
      </c>
      <c r="J9" s="33">
        <v>1648.68</v>
      </c>
      <c r="K9" s="33">
        <v>1648.68</v>
      </c>
      <c r="L9" s="33">
        <v>1648.68</v>
      </c>
      <c r="M9" s="33">
        <v>1938.68</v>
      </c>
      <c r="N9" s="33">
        <v>1938.68</v>
      </c>
      <c r="O9" s="33">
        <v>1948.68</v>
      </c>
      <c r="P9" s="33">
        <v>1948.68</v>
      </c>
      <c r="Q9" s="33">
        <v>1977.68</v>
      </c>
      <c r="R9" s="33">
        <v>2007.68</v>
      </c>
      <c r="S9" s="33">
        <v>2045.68</v>
      </c>
      <c r="T9" s="33">
        <v>2111.68</v>
      </c>
      <c r="U9" s="33">
        <v>2174.68</v>
      </c>
      <c r="V9" s="33">
        <v>2224.68</v>
      </c>
    </row>
    <row r="10" spans="1:22" ht="12.75">
      <c r="A10" s="8" t="s">
        <v>4</v>
      </c>
      <c r="B10" s="33">
        <v>4188</v>
      </c>
      <c r="C10" s="33">
        <v>4188</v>
      </c>
      <c r="D10" s="33">
        <v>4188</v>
      </c>
      <c r="E10" s="33">
        <v>4188</v>
      </c>
      <c r="F10" s="33">
        <v>4188</v>
      </c>
      <c r="G10" s="33">
        <v>4188</v>
      </c>
      <c r="H10" s="33">
        <v>4188</v>
      </c>
      <c r="I10" s="33">
        <v>4188</v>
      </c>
      <c r="J10" s="33">
        <v>5188</v>
      </c>
      <c r="K10" s="33">
        <v>5188</v>
      </c>
      <c r="L10" s="33">
        <v>5188</v>
      </c>
      <c r="M10" s="33">
        <v>5188</v>
      </c>
      <c r="N10" s="33">
        <v>5188</v>
      </c>
      <c r="O10" s="33">
        <v>6588</v>
      </c>
      <c r="P10" s="33">
        <v>6588</v>
      </c>
      <c r="Q10" s="33">
        <v>6588</v>
      </c>
      <c r="R10" s="33">
        <v>6588</v>
      </c>
      <c r="S10" s="33">
        <v>6588</v>
      </c>
      <c r="T10" s="33">
        <v>6588</v>
      </c>
      <c r="U10" s="33">
        <v>6588</v>
      </c>
      <c r="V10" s="33">
        <v>6588</v>
      </c>
    </row>
    <row r="11" spans="1:22" ht="12.75">
      <c r="A11" s="8" t="s">
        <v>11</v>
      </c>
      <c r="B11" s="33">
        <v>7329</v>
      </c>
      <c r="C11" s="33">
        <v>6654</v>
      </c>
      <c r="D11" s="33">
        <v>6654</v>
      </c>
      <c r="E11" s="33">
        <v>3559</v>
      </c>
      <c r="F11" s="33">
        <v>3491</v>
      </c>
      <c r="G11" s="33">
        <v>3491</v>
      </c>
      <c r="H11" s="33">
        <v>3491</v>
      </c>
      <c r="I11" s="33">
        <v>3491</v>
      </c>
      <c r="J11" s="33">
        <v>3451</v>
      </c>
      <c r="K11" s="33">
        <v>3401</v>
      </c>
      <c r="L11" s="33">
        <v>3350</v>
      </c>
      <c r="M11" s="33">
        <v>3333</v>
      </c>
      <c r="N11" s="33">
        <v>3333</v>
      </c>
      <c r="O11" s="33">
        <v>3282</v>
      </c>
      <c r="P11" s="33">
        <v>3282</v>
      </c>
      <c r="Q11" s="33">
        <v>3282</v>
      </c>
      <c r="R11" s="33">
        <v>3248</v>
      </c>
      <c r="S11" s="33">
        <v>3248</v>
      </c>
      <c r="T11" s="33">
        <v>3248</v>
      </c>
      <c r="U11" s="33">
        <v>3248</v>
      </c>
      <c r="V11" s="33">
        <v>3248</v>
      </c>
    </row>
    <row r="12" spans="1:22" ht="12.75">
      <c r="A12" s="11" t="s">
        <v>6</v>
      </c>
      <c r="B12" s="10">
        <f aca="true" t="shared" si="0" ref="B12:T12">SUM(B4:B11)</f>
        <v>85160.28</v>
      </c>
      <c r="C12" s="10">
        <f t="shared" si="0"/>
        <v>83018.98</v>
      </c>
      <c r="D12" s="10">
        <f t="shared" si="0"/>
        <v>85095.37999999999</v>
      </c>
      <c r="E12" s="10">
        <f t="shared" si="0"/>
        <v>82000.07999999999</v>
      </c>
      <c r="F12" s="10">
        <f t="shared" si="0"/>
        <v>84020.07999999999</v>
      </c>
      <c r="G12" s="10">
        <f t="shared" si="0"/>
        <v>84689.37999999999</v>
      </c>
      <c r="H12" s="10">
        <f t="shared" si="0"/>
        <v>85727.57999999999</v>
      </c>
      <c r="I12" s="10">
        <f t="shared" si="0"/>
        <v>87081.48</v>
      </c>
      <c r="J12" s="10">
        <f t="shared" si="0"/>
        <v>88874.37999999999</v>
      </c>
      <c r="K12" s="10">
        <f t="shared" si="0"/>
        <v>89835.18</v>
      </c>
      <c r="L12" s="10">
        <f t="shared" si="0"/>
        <v>91092.68</v>
      </c>
      <c r="M12" s="10">
        <f t="shared" si="0"/>
        <v>93816.68</v>
      </c>
      <c r="N12" s="10">
        <f t="shared" si="0"/>
        <v>95336.68</v>
      </c>
      <c r="O12" s="10">
        <f t="shared" si="0"/>
        <v>98464.68</v>
      </c>
      <c r="P12" s="10">
        <f t="shared" si="0"/>
        <v>100882.68</v>
      </c>
      <c r="Q12" s="10">
        <f t="shared" si="0"/>
        <v>100763.68</v>
      </c>
      <c r="R12" s="10">
        <f t="shared" si="0"/>
        <v>101637.68</v>
      </c>
      <c r="S12" s="10">
        <f t="shared" si="0"/>
        <v>101485.68</v>
      </c>
      <c r="T12" s="10">
        <f t="shared" si="0"/>
        <v>101826.68</v>
      </c>
      <c r="U12" s="10">
        <f>SUM(U4:U11)</f>
        <v>101853.68</v>
      </c>
      <c r="V12" s="10">
        <f>SUM(V4:V11)</f>
        <v>102130.68</v>
      </c>
    </row>
    <row r="13" spans="1:22" ht="12.75">
      <c r="A13" s="11" t="s">
        <v>12</v>
      </c>
      <c r="B13" s="10">
        <v>56891.81569288464</v>
      </c>
      <c r="C13" s="10">
        <v>57480.85364872687</v>
      </c>
      <c r="D13" s="10">
        <v>57937.288828953184</v>
      </c>
      <c r="E13" s="10">
        <v>57875.92487511569</v>
      </c>
      <c r="F13" s="10">
        <v>58148.14207402865</v>
      </c>
      <c r="G13" s="10">
        <v>57943.976997761085</v>
      </c>
      <c r="H13" s="10">
        <v>57720.26083375561</v>
      </c>
      <c r="I13" s="10">
        <v>57705.802250872846</v>
      </c>
      <c r="J13" s="10">
        <v>57752.248522863105</v>
      </c>
      <c r="K13" s="10">
        <v>57447.937579030724</v>
      </c>
      <c r="L13" s="10">
        <v>57388.55237115709</v>
      </c>
      <c r="M13" s="10">
        <v>57350.009459453955</v>
      </c>
      <c r="N13" s="10">
        <v>57432.04254310691</v>
      </c>
      <c r="O13" s="10">
        <v>57281.9117586312</v>
      </c>
      <c r="P13" s="10">
        <v>57192.28798471762</v>
      </c>
      <c r="Q13" s="10">
        <v>57105.23561945663</v>
      </c>
      <c r="R13" s="10">
        <v>57021.21949290444</v>
      </c>
      <c r="S13" s="10">
        <v>56687.57916704686</v>
      </c>
      <c r="T13" s="10">
        <v>56648.92483906912</v>
      </c>
      <c r="U13" s="10">
        <v>56581.1</v>
      </c>
      <c r="V13" s="10">
        <v>56468</v>
      </c>
    </row>
    <row r="14" ht="13.5" thickBot="1"/>
    <row r="15" spans="1:22" ht="12.75">
      <c r="A15" s="1" t="s">
        <v>14</v>
      </c>
      <c r="B15" s="9">
        <f aca="true" t="shared" si="1" ref="B15:T15">B3</f>
        <v>2012</v>
      </c>
      <c r="C15" s="9">
        <f t="shared" si="1"/>
        <v>2013</v>
      </c>
      <c r="D15" s="9">
        <f t="shared" si="1"/>
        <v>2014</v>
      </c>
      <c r="E15" s="9">
        <f t="shared" si="1"/>
        <v>2015</v>
      </c>
      <c r="F15" s="9">
        <f t="shared" si="1"/>
        <v>2016</v>
      </c>
      <c r="G15" s="9">
        <f t="shared" si="1"/>
        <v>2017</v>
      </c>
      <c r="H15" s="9">
        <f t="shared" si="1"/>
        <v>2018</v>
      </c>
      <c r="I15" s="9">
        <f t="shared" si="1"/>
        <v>2019</v>
      </c>
      <c r="J15" s="9">
        <f t="shared" si="1"/>
        <v>2020</v>
      </c>
      <c r="K15" s="9">
        <f t="shared" si="1"/>
        <v>2021</v>
      </c>
      <c r="L15" s="9">
        <f t="shared" si="1"/>
        <v>2022</v>
      </c>
      <c r="M15" s="9">
        <f t="shared" si="1"/>
        <v>2023</v>
      </c>
      <c r="N15" s="9">
        <f t="shared" si="1"/>
        <v>2024</v>
      </c>
      <c r="O15" s="9">
        <f t="shared" si="1"/>
        <v>2025</v>
      </c>
      <c r="P15" s="9">
        <f t="shared" si="1"/>
        <v>2026</v>
      </c>
      <c r="Q15" s="9">
        <f t="shared" si="1"/>
        <v>2027</v>
      </c>
      <c r="R15" s="9">
        <f t="shared" si="1"/>
        <v>2028</v>
      </c>
      <c r="S15" s="9">
        <f t="shared" si="1"/>
        <v>2029</v>
      </c>
      <c r="T15" s="9">
        <f t="shared" si="1"/>
        <v>2030</v>
      </c>
      <c r="U15" s="9">
        <f>U3</f>
        <v>2031</v>
      </c>
      <c r="V15" s="9">
        <f>V3</f>
        <v>2032</v>
      </c>
    </row>
    <row r="16" spans="1:22" ht="12.75">
      <c r="A16" s="8" t="str">
        <f aca="true" t="shared" si="2" ref="A16:A25">A4</f>
        <v>Nuclear</v>
      </c>
      <c r="B16" s="13">
        <f aca="true" t="shared" si="3" ref="B16:T16">B4/10^3</f>
        <v>9.946</v>
      </c>
      <c r="C16" s="13">
        <f t="shared" si="3"/>
        <v>9.946</v>
      </c>
      <c r="D16" s="13">
        <f t="shared" si="3"/>
        <v>9.456</v>
      </c>
      <c r="E16" s="13">
        <f t="shared" si="3"/>
        <v>9.456</v>
      </c>
      <c r="F16" s="13">
        <f t="shared" si="3"/>
        <v>9.456</v>
      </c>
      <c r="G16" s="13">
        <f t="shared" si="3"/>
        <v>9.456</v>
      </c>
      <c r="H16" s="13">
        <f t="shared" si="3"/>
        <v>9.456</v>
      </c>
      <c r="I16" s="13">
        <f t="shared" si="3"/>
        <v>9.456</v>
      </c>
      <c r="J16" s="13">
        <f t="shared" si="3"/>
        <v>9.456</v>
      </c>
      <c r="K16" s="13">
        <f t="shared" si="3"/>
        <v>9.456</v>
      </c>
      <c r="L16" s="13">
        <f t="shared" si="3"/>
        <v>9.456</v>
      </c>
      <c r="M16" s="13">
        <f t="shared" si="3"/>
        <v>9.456</v>
      </c>
      <c r="N16" s="13">
        <f t="shared" si="3"/>
        <v>8.791</v>
      </c>
      <c r="O16" s="13">
        <f t="shared" si="3"/>
        <v>9.991</v>
      </c>
      <c r="P16" s="13">
        <f t="shared" si="3"/>
        <v>10.454</v>
      </c>
      <c r="Q16" s="13">
        <f t="shared" si="3"/>
        <v>9.251</v>
      </c>
      <c r="R16" s="13">
        <f t="shared" si="3"/>
        <v>10.921</v>
      </c>
      <c r="S16" s="13">
        <f t="shared" si="3"/>
        <v>10.921</v>
      </c>
      <c r="T16" s="13">
        <f t="shared" si="3"/>
        <v>12.591</v>
      </c>
      <c r="U16" s="13">
        <f aca="true" t="shared" si="4" ref="U16:V25">U4/10^3</f>
        <v>11.51</v>
      </c>
      <c r="V16" s="13">
        <f t="shared" si="4"/>
        <v>10.692</v>
      </c>
    </row>
    <row r="17" spans="1:22" ht="12.75">
      <c r="A17" s="8" t="str">
        <f t="shared" si="2"/>
        <v>Coal</v>
      </c>
      <c r="B17" s="13">
        <f aca="true" t="shared" si="5" ref="B17:T17">B5/10^3</f>
        <v>24.965</v>
      </c>
      <c r="C17" s="13">
        <f t="shared" si="5"/>
        <v>21.006</v>
      </c>
      <c r="D17" s="13">
        <f t="shared" si="5"/>
        <v>21.006</v>
      </c>
      <c r="E17" s="13">
        <f t="shared" si="5"/>
        <v>19.8</v>
      </c>
      <c r="F17" s="13">
        <f t="shared" si="5"/>
        <v>19.8</v>
      </c>
      <c r="G17" s="13">
        <f t="shared" si="5"/>
        <v>19.8</v>
      </c>
      <c r="H17" s="13">
        <f t="shared" si="5"/>
        <v>19.8</v>
      </c>
      <c r="I17" s="13">
        <f t="shared" si="5"/>
        <v>19.8</v>
      </c>
      <c r="J17" s="13">
        <f t="shared" si="5"/>
        <v>17.853</v>
      </c>
      <c r="K17" s="13">
        <f t="shared" si="5"/>
        <v>16.885</v>
      </c>
      <c r="L17" s="13">
        <f t="shared" si="5"/>
        <v>13.316</v>
      </c>
      <c r="M17" s="13">
        <f t="shared" si="5"/>
        <v>8.734</v>
      </c>
      <c r="N17" s="13">
        <f t="shared" si="5"/>
        <v>6.794</v>
      </c>
      <c r="O17" s="13">
        <f t="shared" si="5"/>
        <v>5.818</v>
      </c>
      <c r="P17" s="13">
        <f t="shared" si="5"/>
        <v>5.818</v>
      </c>
      <c r="Q17" s="13">
        <f t="shared" si="5"/>
        <v>5.818</v>
      </c>
      <c r="R17" s="13">
        <f t="shared" si="5"/>
        <v>3.831</v>
      </c>
      <c r="S17" s="13">
        <f t="shared" si="5"/>
        <v>3.831</v>
      </c>
      <c r="T17" s="13">
        <f t="shared" si="5"/>
        <v>3.831</v>
      </c>
      <c r="U17" s="13">
        <f t="shared" si="4"/>
        <v>3.831</v>
      </c>
      <c r="V17" s="13">
        <f t="shared" si="4"/>
        <v>3.831</v>
      </c>
    </row>
    <row r="18" spans="1:22" ht="12.75">
      <c r="A18" s="8" t="str">
        <f t="shared" si="2"/>
        <v>Gas / CHP</v>
      </c>
      <c r="B18" s="13">
        <f aca="true" t="shared" si="6" ref="B18:T18">B6/10^3</f>
        <v>31.472</v>
      </c>
      <c r="C18" s="13">
        <f t="shared" si="6"/>
        <v>32.429</v>
      </c>
      <c r="D18" s="13">
        <f t="shared" si="6"/>
        <v>34.259</v>
      </c>
      <c r="E18" s="13">
        <f t="shared" si="6"/>
        <v>36.021</v>
      </c>
      <c r="F18" s="13">
        <f t="shared" si="6"/>
        <v>37.002</v>
      </c>
      <c r="G18" s="13">
        <f t="shared" si="6"/>
        <v>37.138</v>
      </c>
      <c r="H18" s="13">
        <f t="shared" si="6"/>
        <v>36.633</v>
      </c>
      <c r="I18" s="13">
        <f t="shared" si="6"/>
        <v>36.798</v>
      </c>
      <c r="J18" s="13">
        <f t="shared" si="6"/>
        <v>37.909</v>
      </c>
      <c r="K18" s="13">
        <f t="shared" si="6"/>
        <v>38.648</v>
      </c>
      <c r="L18" s="13">
        <f t="shared" si="6"/>
        <v>41.393</v>
      </c>
      <c r="M18" s="13">
        <f t="shared" si="6"/>
        <v>46.017</v>
      </c>
      <c r="N18" s="13">
        <f t="shared" si="6"/>
        <v>48.017</v>
      </c>
      <c r="O18" s="13">
        <f t="shared" si="6"/>
        <v>48.017</v>
      </c>
      <c r="P18" s="13">
        <f t="shared" si="6"/>
        <v>48.017</v>
      </c>
      <c r="Q18" s="13">
        <f t="shared" si="6"/>
        <v>48.017</v>
      </c>
      <c r="R18" s="13">
        <f t="shared" si="6"/>
        <v>48.017</v>
      </c>
      <c r="S18" s="13">
        <f t="shared" si="6"/>
        <v>47.282</v>
      </c>
      <c r="T18" s="13">
        <f t="shared" si="6"/>
        <v>45.842</v>
      </c>
      <c r="U18" s="13">
        <f t="shared" si="4"/>
        <v>46.842</v>
      </c>
      <c r="V18" s="13">
        <f t="shared" si="4"/>
        <v>47.842</v>
      </c>
    </row>
    <row r="19" spans="1:22" ht="12.75">
      <c r="A19" s="8" t="str">
        <f t="shared" si="2"/>
        <v>Offshore Wind</v>
      </c>
      <c r="B19" s="13">
        <f aca="true" t="shared" si="7" ref="B19:T19">B7/10^3</f>
        <v>2.242</v>
      </c>
      <c r="C19" s="13">
        <f t="shared" si="7"/>
        <v>3.139</v>
      </c>
      <c r="D19" s="13">
        <f t="shared" si="7"/>
        <v>3.531</v>
      </c>
      <c r="E19" s="13">
        <f t="shared" si="7"/>
        <v>3.735</v>
      </c>
      <c r="F19" s="13">
        <f t="shared" si="7"/>
        <v>4.16</v>
      </c>
      <c r="G19" s="13">
        <f t="shared" si="7"/>
        <v>4.33</v>
      </c>
      <c r="H19" s="13">
        <f t="shared" si="7"/>
        <v>4.98</v>
      </c>
      <c r="I19" s="13">
        <f t="shared" si="7"/>
        <v>5.23</v>
      </c>
      <c r="J19" s="13">
        <f t="shared" si="7"/>
        <v>6.075</v>
      </c>
      <c r="K19" s="13">
        <f t="shared" si="7"/>
        <v>6.875</v>
      </c>
      <c r="L19" s="13">
        <f t="shared" si="7"/>
        <v>8.695</v>
      </c>
      <c r="M19" s="13">
        <f t="shared" si="7"/>
        <v>10.775</v>
      </c>
      <c r="N19" s="13">
        <f t="shared" si="7"/>
        <v>12.77</v>
      </c>
      <c r="O19" s="13">
        <f t="shared" si="7"/>
        <v>14.27</v>
      </c>
      <c r="P19" s="13">
        <f t="shared" si="7"/>
        <v>16.18</v>
      </c>
      <c r="Q19" s="13">
        <f t="shared" si="7"/>
        <v>17.18</v>
      </c>
      <c r="R19" s="13">
        <f t="shared" si="7"/>
        <v>18.32</v>
      </c>
      <c r="S19" s="13">
        <f t="shared" si="7"/>
        <v>18.82</v>
      </c>
      <c r="T19" s="13">
        <f t="shared" si="7"/>
        <v>18.82</v>
      </c>
      <c r="U19" s="13">
        <f t="shared" si="4"/>
        <v>18.82</v>
      </c>
      <c r="V19" s="13">
        <f t="shared" si="4"/>
        <v>18.82</v>
      </c>
    </row>
    <row r="20" spans="1:22" ht="12.75">
      <c r="A20" s="8" t="str">
        <f t="shared" si="2"/>
        <v>Onshore Wind</v>
      </c>
      <c r="B20" s="13">
        <f aca="true" t="shared" si="8" ref="B20:T20">B8/10^3</f>
        <v>3.1056</v>
      </c>
      <c r="C20" s="13">
        <f t="shared" si="8"/>
        <v>3.3923</v>
      </c>
      <c r="D20" s="13">
        <f t="shared" si="8"/>
        <v>3.7367</v>
      </c>
      <c r="E20" s="13">
        <f t="shared" si="8"/>
        <v>4.0184</v>
      </c>
      <c r="F20" s="13">
        <f t="shared" si="8"/>
        <v>4.3804</v>
      </c>
      <c r="G20" s="13">
        <f t="shared" si="8"/>
        <v>4.7437</v>
      </c>
      <c r="H20" s="13">
        <f t="shared" si="8"/>
        <v>5.6369</v>
      </c>
      <c r="I20" s="13">
        <f t="shared" si="8"/>
        <v>6.5758</v>
      </c>
      <c r="J20" s="13">
        <f t="shared" si="8"/>
        <v>7.293699999999999</v>
      </c>
      <c r="K20" s="13">
        <f t="shared" si="8"/>
        <v>7.7335</v>
      </c>
      <c r="L20" s="13">
        <f t="shared" si="8"/>
        <v>8.046</v>
      </c>
      <c r="M20" s="13">
        <f t="shared" si="8"/>
        <v>8.375</v>
      </c>
      <c r="N20" s="13">
        <f t="shared" si="8"/>
        <v>8.505</v>
      </c>
      <c r="O20" s="13">
        <f t="shared" si="8"/>
        <v>8.55</v>
      </c>
      <c r="P20" s="13">
        <f t="shared" si="8"/>
        <v>8.595</v>
      </c>
      <c r="Q20" s="13">
        <f t="shared" si="8"/>
        <v>8.65</v>
      </c>
      <c r="R20" s="13">
        <f t="shared" si="8"/>
        <v>8.705</v>
      </c>
      <c r="S20" s="13">
        <f t="shared" si="8"/>
        <v>8.75</v>
      </c>
      <c r="T20" s="13">
        <f t="shared" si="8"/>
        <v>8.795</v>
      </c>
      <c r="U20" s="13">
        <f t="shared" si="4"/>
        <v>8.84</v>
      </c>
      <c r="V20" s="13">
        <f t="shared" si="4"/>
        <v>8.885</v>
      </c>
    </row>
    <row r="21" spans="1:22" ht="12.75">
      <c r="A21" s="8" t="str">
        <f t="shared" si="2"/>
        <v>Other Renewables</v>
      </c>
      <c r="B21" s="13">
        <f aca="true" t="shared" si="9" ref="B21:T21">B9/10^3</f>
        <v>1.9126800000000002</v>
      </c>
      <c r="C21" s="13">
        <f t="shared" si="9"/>
        <v>2.26468</v>
      </c>
      <c r="D21" s="13">
        <f t="shared" si="9"/>
        <v>2.26468</v>
      </c>
      <c r="E21" s="13">
        <f t="shared" si="9"/>
        <v>1.22268</v>
      </c>
      <c r="F21" s="13">
        <f t="shared" si="9"/>
        <v>1.54268</v>
      </c>
      <c r="G21" s="13">
        <f t="shared" si="9"/>
        <v>1.54268</v>
      </c>
      <c r="H21" s="13">
        <f t="shared" si="9"/>
        <v>1.54268</v>
      </c>
      <c r="I21" s="13">
        <f t="shared" si="9"/>
        <v>1.54268</v>
      </c>
      <c r="J21" s="13">
        <f t="shared" si="9"/>
        <v>1.6486800000000001</v>
      </c>
      <c r="K21" s="13">
        <f t="shared" si="9"/>
        <v>1.6486800000000001</v>
      </c>
      <c r="L21" s="13">
        <f t="shared" si="9"/>
        <v>1.6486800000000001</v>
      </c>
      <c r="M21" s="13">
        <f t="shared" si="9"/>
        <v>1.93868</v>
      </c>
      <c r="N21" s="13">
        <f t="shared" si="9"/>
        <v>1.93868</v>
      </c>
      <c r="O21" s="13">
        <f t="shared" si="9"/>
        <v>1.94868</v>
      </c>
      <c r="P21" s="13">
        <f t="shared" si="9"/>
        <v>1.94868</v>
      </c>
      <c r="Q21" s="13">
        <f t="shared" si="9"/>
        <v>1.97768</v>
      </c>
      <c r="R21" s="13">
        <f t="shared" si="9"/>
        <v>2.00768</v>
      </c>
      <c r="S21" s="13">
        <f t="shared" si="9"/>
        <v>2.04568</v>
      </c>
      <c r="T21" s="13">
        <f t="shared" si="9"/>
        <v>2.11168</v>
      </c>
      <c r="U21" s="13">
        <f t="shared" si="4"/>
        <v>2.17468</v>
      </c>
      <c r="V21" s="13">
        <f t="shared" si="4"/>
        <v>2.2246799999999998</v>
      </c>
    </row>
    <row r="22" spans="1:22" ht="12.75">
      <c r="A22" s="8" t="str">
        <f t="shared" si="2"/>
        <v>Interconnector</v>
      </c>
      <c r="B22" s="13">
        <f aca="true" t="shared" si="10" ref="B22:T22">B10/10^3</f>
        <v>4.188</v>
      </c>
      <c r="C22" s="13">
        <f t="shared" si="10"/>
        <v>4.188</v>
      </c>
      <c r="D22" s="13">
        <f t="shared" si="10"/>
        <v>4.188</v>
      </c>
      <c r="E22" s="13">
        <f t="shared" si="10"/>
        <v>4.188</v>
      </c>
      <c r="F22" s="13">
        <f t="shared" si="10"/>
        <v>4.188</v>
      </c>
      <c r="G22" s="13">
        <f t="shared" si="10"/>
        <v>4.188</v>
      </c>
      <c r="H22" s="13">
        <f t="shared" si="10"/>
        <v>4.188</v>
      </c>
      <c r="I22" s="13">
        <f t="shared" si="10"/>
        <v>4.188</v>
      </c>
      <c r="J22" s="13">
        <f t="shared" si="10"/>
        <v>5.188</v>
      </c>
      <c r="K22" s="13">
        <f t="shared" si="10"/>
        <v>5.188</v>
      </c>
      <c r="L22" s="13">
        <f t="shared" si="10"/>
        <v>5.188</v>
      </c>
      <c r="M22" s="13">
        <f t="shared" si="10"/>
        <v>5.188</v>
      </c>
      <c r="N22" s="13">
        <f t="shared" si="10"/>
        <v>5.188</v>
      </c>
      <c r="O22" s="13">
        <f t="shared" si="10"/>
        <v>6.588</v>
      </c>
      <c r="P22" s="13">
        <f t="shared" si="10"/>
        <v>6.588</v>
      </c>
      <c r="Q22" s="13">
        <f t="shared" si="10"/>
        <v>6.588</v>
      </c>
      <c r="R22" s="13">
        <f t="shared" si="10"/>
        <v>6.588</v>
      </c>
      <c r="S22" s="13">
        <f t="shared" si="10"/>
        <v>6.588</v>
      </c>
      <c r="T22" s="13">
        <f t="shared" si="10"/>
        <v>6.588</v>
      </c>
      <c r="U22" s="13">
        <f t="shared" si="4"/>
        <v>6.588</v>
      </c>
      <c r="V22" s="13">
        <f t="shared" si="4"/>
        <v>6.588</v>
      </c>
    </row>
    <row r="23" spans="1:22" ht="12.75">
      <c r="A23" s="8" t="str">
        <f t="shared" si="2"/>
        <v>Other (Oil / Pumped)</v>
      </c>
      <c r="B23" s="13">
        <f aca="true" t="shared" si="11" ref="B23:T23">B11/10^3</f>
        <v>7.329</v>
      </c>
      <c r="C23" s="13">
        <f t="shared" si="11"/>
        <v>6.654</v>
      </c>
      <c r="D23" s="13">
        <f t="shared" si="11"/>
        <v>6.654</v>
      </c>
      <c r="E23" s="13">
        <f t="shared" si="11"/>
        <v>3.559</v>
      </c>
      <c r="F23" s="13">
        <f t="shared" si="11"/>
        <v>3.491</v>
      </c>
      <c r="G23" s="13">
        <f t="shared" si="11"/>
        <v>3.491</v>
      </c>
      <c r="H23" s="13">
        <f t="shared" si="11"/>
        <v>3.491</v>
      </c>
      <c r="I23" s="13">
        <f t="shared" si="11"/>
        <v>3.491</v>
      </c>
      <c r="J23" s="13">
        <f t="shared" si="11"/>
        <v>3.451</v>
      </c>
      <c r="K23" s="13">
        <f t="shared" si="11"/>
        <v>3.401</v>
      </c>
      <c r="L23" s="13">
        <f t="shared" si="11"/>
        <v>3.35</v>
      </c>
      <c r="M23" s="13">
        <f t="shared" si="11"/>
        <v>3.333</v>
      </c>
      <c r="N23" s="13">
        <f t="shared" si="11"/>
        <v>3.333</v>
      </c>
      <c r="O23" s="13">
        <f t="shared" si="11"/>
        <v>3.282</v>
      </c>
      <c r="P23" s="13">
        <f t="shared" si="11"/>
        <v>3.282</v>
      </c>
      <c r="Q23" s="13">
        <f t="shared" si="11"/>
        <v>3.282</v>
      </c>
      <c r="R23" s="13">
        <f t="shared" si="11"/>
        <v>3.248</v>
      </c>
      <c r="S23" s="13">
        <f t="shared" si="11"/>
        <v>3.248</v>
      </c>
      <c r="T23" s="13">
        <f t="shared" si="11"/>
        <v>3.248</v>
      </c>
      <c r="U23" s="13">
        <f t="shared" si="4"/>
        <v>3.248</v>
      </c>
      <c r="V23" s="13">
        <f t="shared" si="4"/>
        <v>3.248</v>
      </c>
    </row>
    <row r="24" spans="1:22" ht="12.75">
      <c r="A24" s="11" t="str">
        <f t="shared" si="2"/>
        <v>Total</v>
      </c>
      <c r="B24" s="14">
        <f aca="true" t="shared" si="12" ref="B24:T24">B12/10^3</f>
        <v>85.16028</v>
      </c>
      <c r="C24" s="14">
        <f t="shared" si="12"/>
        <v>83.01898</v>
      </c>
      <c r="D24" s="14">
        <f t="shared" si="12"/>
        <v>85.09537999999999</v>
      </c>
      <c r="E24" s="14">
        <f t="shared" si="12"/>
        <v>82.00007999999998</v>
      </c>
      <c r="F24" s="14">
        <f t="shared" si="12"/>
        <v>84.02008</v>
      </c>
      <c r="G24" s="14">
        <f t="shared" si="12"/>
        <v>84.68937999999999</v>
      </c>
      <c r="H24" s="14">
        <f t="shared" si="12"/>
        <v>85.72757999999999</v>
      </c>
      <c r="I24" s="14">
        <f t="shared" si="12"/>
        <v>87.08148</v>
      </c>
      <c r="J24" s="14">
        <f t="shared" si="12"/>
        <v>88.87437999999999</v>
      </c>
      <c r="K24" s="14">
        <f t="shared" si="12"/>
        <v>89.83518</v>
      </c>
      <c r="L24" s="14">
        <f t="shared" si="12"/>
        <v>91.09267999999999</v>
      </c>
      <c r="M24" s="14">
        <f t="shared" si="12"/>
        <v>93.81667999999999</v>
      </c>
      <c r="N24" s="14">
        <f t="shared" si="12"/>
        <v>95.33667999999999</v>
      </c>
      <c r="O24" s="14">
        <f t="shared" si="12"/>
        <v>98.46467999999999</v>
      </c>
      <c r="P24" s="14">
        <f t="shared" si="12"/>
        <v>100.88268</v>
      </c>
      <c r="Q24" s="14">
        <f t="shared" si="12"/>
        <v>100.76368</v>
      </c>
      <c r="R24" s="14">
        <f t="shared" si="12"/>
        <v>101.63767999999999</v>
      </c>
      <c r="S24" s="14">
        <f t="shared" si="12"/>
        <v>101.48567999999999</v>
      </c>
      <c r="T24" s="14">
        <f t="shared" si="12"/>
        <v>101.82668</v>
      </c>
      <c r="U24" s="14">
        <f t="shared" si="4"/>
        <v>101.85368</v>
      </c>
      <c r="V24" s="14">
        <f t="shared" si="4"/>
        <v>102.13068</v>
      </c>
    </row>
    <row r="25" spans="1:22" ht="12.75">
      <c r="A25" s="11" t="str">
        <f t="shared" si="2"/>
        <v>Demand</v>
      </c>
      <c r="B25" s="14">
        <f aca="true" t="shared" si="13" ref="B25:T25">B13/10^3</f>
        <v>56.891815692884634</v>
      </c>
      <c r="C25" s="14">
        <f t="shared" si="13"/>
        <v>57.48085364872687</v>
      </c>
      <c r="D25" s="14">
        <f t="shared" si="13"/>
        <v>57.937288828953186</v>
      </c>
      <c r="E25" s="14">
        <f t="shared" si="13"/>
        <v>57.87592487511569</v>
      </c>
      <c r="F25" s="14">
        <f t="shared" si="13"/>
        <v>58.14814207402865</v>
      </c>
      <c r="G25" s="14">
        <f t="shared" si="13"/>
        <v>57.943976997761084</v>
      </c>
      <c r="H25" s="14">
        <f t="shared" si="13"/>
        <v>57.72026083375561</v>
      </c>
      <c r="I25" s="14">
        <f t="shared" si="13"/>
        <v>57.70580225087285</v>
      </c>
      <c r="J25" s="14">
        <f t="shared" si="13"/>
        <v>57.752248522863106</v>
      </c>
      <c r="K25" s="14">
        <f t="shared" si="13"/>
        <v>57.44793757903072</v>
      </c>
      <c r="L25" s="14">
        <f t="shared" si="13"/>
        <v>57.38855237115709</v>
      </c>
      <c r="M25" s="14">
        <f t="shared" si="13"/>
        <v>57.35000945945396</v>
      </c>
      <c r="N25" s="14">
        <f t="shared" si="13"/>
        <v>57.43204254310691</v>
      </c>
      <c r="O25" s="14">
        <f t="shared" si="13"/>
        <v>57.281911758631196</v>
      </c>
      <c r="P25" s="14">
        <f t="shared" si="13"/>
        <v>57.19228798471762</v>
      </c>
      <c r="Q25" s="14">
        <f t="shared" si="13"/>
        <v>57.10523561945663</v>
      </c>
      <c r="R25" s="14">
        <f t="shared" si="13"/>
        <v>57.02121949290444</v>
      </c>
      <c r="S25" s="14">
        <f t="shared" si="13"/>
        <v>56.68757916704686</v>
      </c>
      <c r="T25" s="14">
        <f t="shared" si="13"/>
        <v>56.648924839069124</v>
      </c>
      <c r="U25" s="14">
        <f t="shared" si="4"/>
        <v>56.5811</v>
      </c>
      <c r="V25" s="14">
        <f t="shared" si="4"/>
        <v>56.468</v>
      </c>
    </row>
    <row r="26" ht="12.75">
      <c r="C26" s="12"/>
    </row>
    <row r="27" spans="1:22" ht="12.75">
      <c r="A27" s="6" t="s">
        <v>23</v>
      </c>
      <c r="B27" s="19">
        <f aca="true" t="shared" si="14" ref="B27:T27">B21+B20+B19</f>
        <v>7.26028</v>
      </c>
      <c r="C27" s="19">
        <f t="shared" si="14"/>
        <v>8.79598</v>
      </c>
      <c r="D27" s="19">
        <f t="shared" si="14"/>
        <v>9.53238</v>
      </c>
      <c r="E27" s="19">
        <f t="shared" si="14"/>
        <v>8.97608</v>
      </c>
      <c r="F27" s="19">
        <f t="shared" si="14"/>
        <v>10.083079999999999</v>
      </c>
      <c r="G27" s="19">
        <f t="shared" si="14"/>
        <v>10.61638</v>
      </c>
      <c r="H27" s="19">
        <f t="shared" si="14"/>
        <v>12.15958</v>
      </c>
      <c r="I27" s="19">
        <f t="shared" si="14"/>
        <v>13.34848</v>
      </c>
      <c r="J27" s="19">
        <f t="shared" si="14"/>
        <v>15.01738</v>
      </c>
      <c r="K27" s="19">
        <f t="shared" si="14"/>
        <v>16.257179999999998</v>
      </c>
      <c r="L27" s="19">
        <f t="shared" si="14"/>
        <v>18.38968</v>
      </c>
      <c r="M27" s="19">
        <f t="shared" si="14"/>
        <v>21.08868</v>
      </c>
      <c r="N27" s="19">
        <f t="shared" si="14"/>
        <v>23.21368</v>
      </c>
      <c r="O27" s="19">
        <f t="shared" si="14"/>
        <v>24.76868</v>
      </c>
      <c r="P27" s="19">
        <f t="shared" si="14"/>
        <v>26.72368</v>
      </c>
      <c r="Q27" s="19">
        <f t="shared" si="14"/>
        <v>27.807679999999998</v>
      </c>
      <c r="R27" s="19">
        <f t="shared" si="14"/>
        <v>29.03268</v>
      </c>
      <c r="S27" s="19">
        <f t="shared" si="14"/>
        <v>29.61568</v>
      </c>
      <c r="T27" s="19">
        <f t="shared" si="14"/>
        <v>29.72668</v>
      </c>
      <c r="U27" s="19">
        <f>U21+U20+U19</f>
        <v>29.83468</v>
      </c>
      <c r="V27" s="19">
        <f>V21+V20+V19</f>
        <v>29.929679999999998</v>
      </c>
    </row>
    <row r="28" spans="1:22" ht="12.75">
      <c r="A28" s="6" t="s">
        <v>24</v>
      </c>
      <c r="B28" s="26">
        <f aca="true" t="shared" si="15" ref="B28:T28">B27/B24</f>
        <v>0.08525429930479327</v>
      </c>
      <c r="C28" s="26">
        <f t="shared" si="15"/>
        <v>0.10595143423829105</v>
      </c>
      <c r="D28" s="26">
        <f t="shared" si="15"/>
        <v>0.1120199474989124</v>
      </c>
      <c r="E28" s="26">
        <f t="shared" si="15"/>
        <v>0.10946428344947957</v>
      </c>
      <c r="F28" s="26">
        <f t="shared" si="15"/>
        <v>0.12000797904500923</v>
      </c>
      <c r="G28" s="26">
        <f t="shared" si="15"/>
        <v>0.12535668580877557</v>
      </c>
      <c r="H28" s="26">
        <f t="shared" si="15"/>
        <v>0.14183976731875556</v>
      </c>
      <c r="I28" s="26">
        <f t="shared" si="15"/>
        <v>0.15328724316582584</v>
      </c>
      <c r="J28" s="26">
        <f t="shared" si="15"/>
        <v>0.16897310563516732</v>
      </c>
      <c r="K28" s="26">
        <f t="shared" si="15"/>
        <v>0.18096674376341204</v>
      </c>
      <c r="L28" s="26">
        <f t="shared" si="15"/>
        <v>0.20187878982153123</v>
      </c>
      <c r="M28" s="26">
        <f t="shared" si="15"/>
        <v>0.22478604017963547</v>
      </c>
      <c r="N28" s="26">
        <f t="shared" si="15"/>
        <v>0.24349159211333984</v>
      </c>
      <c r="O28" s="26">
        <f t="shared" si="15"/>
        <v>0.25154888026853894</v>
      </c>
      <c r="P28" s="26">
        <f t="shared" si="15"/>
        <v>0.2648985930984387</v>
      </c>
      <c r="Q28" s="26">
        <f t="shared" si="15"/>
        <v>0.2759692778191507</v>
      </c>
      <c r="R28" s="26">
        <f t="shared" si="15"/>
        <v>0.2856487869459437</v>
      </c>
      <c r="S28" s="26">
        <f t="shared" si="15"/>
        <v>0.291821269759438</v>
      </c>
      <c r="T28" s="26">
        <f t="shared" si="15"/>
        <v>0.29193409821473115</v>
      </c>
      <c r="U28" s="26">
        <f>U27/U24</f>
        <v>0.29291705513242133</v>
      </c>
      <c r="V28" s="26">
        <f>V27/V24</f>
        <v>0.2930527829639438</v>
      </c>
    </row>
    <row r="55" spans="2:22" ht="12.75" hidden="1">
      <c r="B55">
        <v>2012</v>
      </c>
      <c r="C55">
        <v>2013</v>
      </c>
      <c r="D55">
        <v>2014</v>
      </c>
      <c r="E55">
        <v>2015</v>
      </c>
      <c r="F55">
        <v>2016</v>
      </c>
      <c r="G55">
        <v>2017</v>
      </c>
      <c r="H55">
        <v>2018</v>
      </c>
      <c r="I55">
        <v>2019</v>
      </c>
      <c r="J55">
        <v>2020</v>
      </c>
      <c r="K55">
        <v>2021</v>
      </c>
      <c r="L55">
        <v>2022</v>
      </c>
      <c r="M55">
        <v>2023</v>
      </c>
      <c r="N55">
        <v>2024</v>
      </c>
      <c r="O55">
        <v>2025</v>
      </c>
      <c r="P55">
        <v>2026</v>
      </c>
      <c r="Q55">
        <v>2027</v>
      </c>
      <c r="R55">
        <v>2028</v>
      </c>
      <c r="S55">
        <v>2029</v>
      </c>
      <c r="T55">
        <v>2030</v>
      </c>
      <c r="U55">
        <v>2031</v>
      </c>
      <c r="V55">
        <v>2032</v>
      </c>
    </row>
    <row r="56" spans="1:22" ht="12.75" hidden="1">
      <c r="A56" t="s">
        <v>34</v>
      </c>
      <c r="B56" s="18">
        <f>B62</f>
        <v>85.16008000000001</v>
      </c>
      <c r="C56" s="18">
        <f aca="true" t="shared" si="16" ref="C56:V56">C62</f>
        <v>81.48308</v>
      </c>
      <c r="D56" s="18">
        <f t="shared" si="16"/>
        <v>82.82308</v>
      </c>
      <c r="E56" s="18">
        <f t="shared" si="16"/>
        <v>78.90408000000001</v>
      </c>
      <c r="F56" s="18">
        <f t="shared" si="16"/>
        <v>78.83608</v>
      </c>
      <c r="G56" s="18">
        <f t="shared" si="16"/>
        <v>76.66608000000001</v>
      </c>
      <c r="H56" s="18">
        <f t="shared" si="16"/>
        <v>76.16108</v>
      </c>
      <c r="I56" s="18">
        <f t="shared" si="16"/>
        <v>75.75608</v>
      </c>
      <c r="J56" s="18">
        <f t="shared" si="16"/>
        <v>73.54008</v>
      </c>
      <c r="K56" s="18">
        <f t="shared" si="16"/>
        <v>70.04108000000001</v>
      </c>
      <c r="L56" s="18">
        <f t="shared" si="16"/>
        <v>66.66608000000001</v>
      </c>
      <c r="M56" s="18">
        <f t="shared" si="16"/>
        <v>62.067080000000004</v>
      </c>
      <c r="N56" s="18">
        <f t="shared" si="16"/>
        <v>57.79208</v>
      </c>
      <c r="O56" s="18">
        <f t="shared" si="16"/>
        <v>56.765080000000005</v>
      </c>
      <c r="P56" s="18">
        <f t="shared" si="16"/>
        <v>55.558080000000004</v>
      </c>
      <c r="Q56" s="18">
        <f t="shared" si="16"/>
        <v>54.35508</v>
      </c>
      <c r="R56" s="18">
        <f t="shared" si="16"/>
        <v>52.33408</v>
      </c>
      <c r="S56" s="18">
        <f t="shared" si="16"/>
        <v>51.59908</v>
      </c>
      <c r="T56" s="18">
        <f t="shared" si="16"/>
        <v>50.15908</v>
      </c>
      <c r="U56" s="18">
        <f t="shared" si="16"/>
        <v>50.15908</v>
      </c>
      <c r="V56" s="18">
        <f t="shared" si="16"/>
        <v>50.15908</v>
      </c>
    </row>
    <row r="57" ht="12.75" hidden="1"/>
    <row r="58" ht="12.75" hidden="1"/>
    <row r="59" spans="2:22" ht="12.75" hidden="1">
      <c r="B59" s="34">
        <v>75377.08</v>
      </c>
      <c r="C59" s="34">
        <v>71700.08</v>
      </c>
      <c r="D59" s="34">
        <v>73040.08</v>
      </c>
      <c r="E59" s="34">
        <v>69121.08</v>
      </c>
      <c r="F59" s="34">
        <v>69053.08</v>
      </c>
      <c r="G59" s="34">
        <v>66883.08</v>
      </c>
      <c r="H59" s="34">
        <v>66378.08</v>
      </c>
      <c r="I59" s="34">
        <v>65973.08</v>
      </c>
      <c r="J59" s="34">
        <v>63757.08</v>
      </c>
      <c r="K59" s="34">
        <v>60258.08</v>
      </c>
      <c r="L59" s="34">
        <v>56883.08</v>
      </c>
      <c r="M59" s="34">
        <v>52284.08</v>
      </c>
      <c r="N59" s="34">
        <v>48009.08</v>
      </c>
      <c r="O59" s="34">
        <v>46982.08</v>
      </c>
      <c r="P59" s="34">
        <v>45775.08</v>
      </c>
      <c r="Q59" s="34">
        <v>44572.08</v>
      </c>
      <c r="R59" s="34">
        <v>42551.08</v>
      </c>
      <c r="S59" s="34">
        <v>41816.08</v>
      </c>
      <c r="T59" s="34">
        <v>40376.08</v>
      </c>
      <c r="U59" s="34">
        <v>40376.08</v>
      </c>
      <c r="V59" s="34">
        <v>40376.08</v>
      </c>
    </row>
    <row r="60" spans="2:22" ht="12.75" hidden="1">
      <c r="B60" s="34">
        <v>9783</v>
      </c>
      <c r="C60" s="34">
        <v>9783</v>
      </c>
      <c r="D60" s="34">
        <v>9783</v>
      </c>
      <c r="E60" s="34">
        <v>9783</v>
      </c>
      <c r="F60" s="34">
        <v>9783</v>
      </c>
      <c r="G60" s="34">
        <v>9783</v>
      </c>
      <c r="H60" s="34">
        <v>9783</v>
      </c>
      <c r="I60" s="34">
        <v>9783</v>
      </c>
      <c r="J60" s="34">
        <v>9783</v>
      </c>
      <c r="K60" s="34">
        <v>9783</v>
      </c>
      <c r="L60" s="34">
        <v>9783</v>
      </c>
      <c r="M60" s="34">
        <v>9783</v>
      </c>
      <c r="N60" s="34">
        <v>9783</v>
      </c>
      <c r="O60" s="34">
        <v>9783</v>
      </c>
      <c r="P60" s="34">
        <v>9783</v>
      </c>
      <c r="Q60" s="34">
        <v>9783</v>
      </c>
      <c r="R60" s="34">
        <v>9783</v>
      </c>
      <c r="S60" s="34">
        <v>9783</v>
      </c>
      <c r="T60" s="34">
        <v>9783</v>
      </c>
      <c r="U60" s="34">
        <v>9783</v>
      </c>
      <c r="V60" s="34">
        <v>9783</v>
      </c>
    </row>
    <row r="61" spans="2:22" ht="12.75" hidden="1">
      <c r="B61" s="34">
        <f>B60+B59</f>
        <v>85160.08</v>
      </c>
      <c r="C61" s="34">
        <f aca="true" t="shared" si="17" ref="C61:V61">C60+C59</f>
        <v>81483.08</v>
      </c>
      <c r="D61" s="34">
        <f t="shared" si="17"/>
        <v>82823.08</v>
      </c>
      <c r="E61" s="34">
        <f t="shared" si="17"/>
        <v>78904.08</v>
      </c>
      <c r="F61" s="34">
        <f t="shared" si="17"/>
        <v>78836.08</v>
      </c>
      <c r="G61" s="34">
        <f t="shared" si="17"/>
        <v>76666.08</v>
      </c>
      <c r="H61" s="34">
        <f t="shared" si="17"/>
        <v>76161.08</v>
      </c>
      <c r="I61" s="34">
        <f t="shared" si="17"/>
        <v>75756.08</v>
      </c>
      <c r="J61" s="34">
        <f t="shared" si="17"/>
        <v>73540.08</v>
      </c>
      <c r="K61" s="34">
        <f t="shared" si="17"/>
        <v>70041.08</v>
      </c>
      <c r="L61" s="34">
        <f t="shared" si="17"/>
        <v>66666.08</v>
      </c>
      <c r="M61" s="34">
        <f t="shared" si="17"/>
        <v>62067.08</v>
      </c>
      <c r="N61" s="34">
        <f t="shared" si="17"/>
        <v>57792.08</v>
      </c>
      <c r="O61" s="34">
        <f t="shared" si="17"/>
        <v>56765.08</v>
      </c>
      <c r="P61" s="34">
        <f t="shared" si="17"/>
        <v>55558.08</v>
      </c>
      <c r="Q61" s="34">
        <f t="shared" si="17"/>
        <v>54355.08</v>
      </c>
      <c r="R61" s="34">
        <f t="shared" si="17"/>
        <v>52334.08</v>
      </c>
      <c r="S61" s="34">
        <f t="shared" si="17"/>
        <v>51599.08</v>
      </c>
      <c r="T61" s="34">
        <f t="shared" si="17"/>
        <v>50159.08</v>
      </c>
      <c r="U61" s="34">
        <f t="shared" si="17"/>
        <v>50159.08</v>
      </c>
      <c r="V61" s="34">
        <f t="shared" si="17"/>
        <v>50159.08</v>
      </c>
    </row>
    <row r="62" spans="2:22" ht="12.75" hidden="1">
      <c r="B62" s="18">
        <f>B61/10^3</f>
        <v>85.16008000000001</v>
      </c>
      <c r="C62" s="18">
        <f aca="true" t="shared" si="18" ref="C62:V62">C61/10^3</f>
        <v>81.48308</v>
      </c>
      <c r="D62" s="18">
        <f t="shared" si="18"/>
        <v>82.82308</v>
      </c>
      <c r="E62" s="18">
        <f t="shared" si="18"/>
        <v>78.90408000000001</v>
      </c>
      <c r="F62" s="18">
        <f t="shared" si="18"/>
        <v>78.83608</v>
      </c>
      <c r="G62" s="18">
        <f t="shared" si="18"/>
        <v>76.66608000000001</v>
      </c>
      <c r="H62" s="18">
        <f t="shared" si="18"/>
        <v>76.16108</v>
      </c>
      <c r="I62" s="18">
        <f t="shared" si="18"/>
        <v>75.75608</v>
      </c>
      <c r="J62" s="18">
        <f t="shared" si="18"/>
        <v>73.54008</v>
      </c>
      <c r="K62" s="18">
        <f t="shared" si="18"/>
        <v>70.04108000000001</v>
      </c>
      <c r="L62" s="18">
        <f t="shared" si="18"/>
        <v>66.66608000000001</v>
      </c>
      <c r="M62" s="18">
        <f t="shared" si="18"/>
        <v>62.067080000000004</v>
      </c>
      <c r="N62" s="18">
        <f t="shared" si="18"/>
        <v>57.79208</v>
      </c>
      <c r="O62" s="18">
        <f t="shared" si="18"/>
        <v>56.765080000000005</v>
      </c>
      <c r="P62" s="18">
        <f t="shared" si="18"/>
        <v>55.558080000000004</v>
      </c>
      <c r="Q62" s="18">
        <f t="shared" si="18"/>
        <v>54.35508</v>
      </c>
      <c r="R62" s="18">
        <f t="shared" si="18"/>
        <v>52.33408</v>
      </c>
      <c r="S62" s="18">
        <f t="shared" si="18"/>
        <v>51.59908</v>
      </c>
      <c r="T62" s="18">
        <f t="shared" si="18"/>
        <v>50.15908</v>
      </c>
      <c r="U62" s="18">
        <f t="shared" si="18"/>
        <v>50.15908</v>
      </c>
      <c r="V62" s="18">
        <f t="shared" si="18"/>
        <v>50.15908</v>
      </c>
    </row>
  </sheetData>
  <hyperlinks>
    <hyperlink ref="C1" location="Menu!A1" display="Back To Menu"/>
  </hyperlinks>
  <printOptions/>
  <pageMargins left="0.75" right="0.75" top="1" bottom="1" header="0.5" footer="0.5"/>
  <pageSetup horizontalDpi="600" verticalDpi="600" orientation="portrait" paperSize="9" r:id="rId2"/>
  <ignoredErrors>
    <ignoredError sqref="B12:T12 U12:V1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1"/>
  <sheetViews>
    <sheetView showGridLines="0" zoomScale="80" zoomScaleNormal="80" workbookViewId="0" topLeftCell="A1">
      <selection activeCell="C1" sqref="C1"/>
    </sheetView>
  </sheetViews>
  <sheetFormatPr defaultColWidth="9.140625" defaultRowHeight="12.75"/>
  <cols>
    <col min="1" max="1" width="35.8515625" style="0" bestFit="1" customWidth="1"/>
  </cols>
  <sheetData>
    <row r="1" spans="1:4" ht="12.75">
      <c r="A1" s="7" t="s">
        <v>57</v>
      </c>
      <c r="B1" s="7"/>
      <c r="C1" s="63" t="s">
        <v>46</v>
      </c>
      <c r="D1" s="7"/>
    </row>
    <row r="2" ht="13.5" thickBot="1"/>
    <row r="3" spans="1:22" ht="12.75">
      <c r="A3" s="1" t="s">
        <v>14</v>
      </c>
      <c r="B3" s="2">
        <v>2012</v>
      </c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>
        <v>2018</v>
      </c>
      <c r="I3" s="3">
        <v>2019</v>
      </c>
      <c r="J3" s="3">
        <v>2020</v>
      </c>
      <c r="K3" s="3">
        <v>2021</v>
      </c>
      <c r="L3" s="3">
        <v>2022</v>
      </c>
      <c r="M3" s="3">
        <v>2023</v>
      </c>
      <c r="N3" s="3">
        <v>2024</v>
      </c>
      <c r="O3" s="3">
        <v>2025</v>
      </c>
      <c r="P3" s="3">
        <v>2026</v>
      </c>
      <c r="Q3" s="3">
        <v>2027</v>
      </c>
      <c r="R3" s="3">
        <v>2028</v>
      </c>
      <c r="S3" s="3">
        <v>2029</v>
      </c>
      <c r="T3" s="4">
        <v>2030</v>
      </c>
      <c r="U3" s="3">
        <v>2031</v>
      </c>
      <c r="V3" s="4">
        <v>2032</v>
      </c>
    </row>
    <row r="4" spans="1:22" ht="12.75">
      <c r="A4" s="8" t="s">
        <v>5</v>
      </c>
      <c r="B4" s="33">
        <v>9946</v>
      </c>
      <c r="C4" s="33">
        <v>9946</v>
      </c>
      <c r="D4" s="33">
        <v>9456</v>
      </c>
      <c r="E4" s="33">
        <v>9456</v>
      </c>
      <c r="F4" s="33">
        <v>9456</v>
      </c>
      <c r="G4" s="33">
        <v>9456</v>
      </c>
      <c r="H4" s="33">
        <v>9456</v>
      </c>
      <c r="I4" s="33">
        <v>9456</v>
      </c>
      <c r="J4" s="33">
        <v>9456</v>
      </c>
      <c r="K4" s="33">
        <v>11126</v>
      </c>
      <c r="L4" s="33">
        <v>12326</v>
      </c>
      <c r="M4" s="33">
        <v>11661</v>
      </c>
      <c r="N4" s="33">
        <v>10451</v>
      </c>
      <c r="O4" s="33">
        <v>12121</v>
      </c>
      <c r="P4" s="33">
        <v>13321</v>
      </c>
      <c r="Q4" s="33">
        <v>14991</v>
      </c>
      <c r="R4" s="33">
        <v>13910</v>
      </c>
      <c r="S4" s="33">
        <v>13910</v>
      </c>
      <c r="T4" s="33">
        <v>13910</v>
      </c>
      <c r="U4" s="33">
        <v>13092</v>
      </c>
      <c r="V4" s="33">
        <v>14762</v>
      </c>
    </row>
    <row r="5" spans="1:22" ht="12.75">
      <c r="A5" s="8" t="s">
        <v>1</v>
      </c>
      <c r="B5" s="33">
        <v>24735</v>
      </c>
      <c r="C5" s="33">
        <v>20776</v>
      </c>
      <c r="D5" s="33">
        <v>20776</v>
      </c>
      <c r="E5" s="33">
        <v>19800</v>
      </c>
      <c r="F5" s="33">
        <v>19800</v>
      </c>
      <c r="G5" s="33">
        <v>19800</v>
      </c>
      <c r="H5" s="33">
        <v>19800</v>
      </c>
      <c r="I5" s="33">
        <v>19800</v>
      </c>
      <c r="J5" s="33">
        <v>17853</v>
      </c>
      <c r="K5" s="33">
        <v>16885</v>
      </c>
      <c r="L5" s="33">
        <v>13316</v>
      </c>
      <c r="M5" s="33">
        <v>11018</v>
      </c>
      <c r="N5" s="33">
        <v>11018</v>
      </c>
      <c r="O5" s="33">
        <v>10042</v>
      </c>
      <c r="P5" s="33">
        <v>5818</v>
      </c>
      <c r="Q5" s="33">
        <v>5818</v>
      </c>
      <c r="R5" s="33">
        <v>10102</v>
      </c>
      <c r="S5" s="33">
        <v>10102</v>
      </c>
      <c r="T5" s="33">
        <v>10102</v>
      </c>
      <c r="U5" s="33">
        <v>12042</v>
      </c>
      <c r="V5" s="33">
        <v>12042</v>
      </c>
    </row>
    <row r="6" spans="1:24" ht="12.75">
      <c r="A6" s="8" t="s">
        <v>2</v>
      </c>
      <c r="B6" s="33">
        <v>31472</v>
      </c>
      <c r="C6" s="33">
        <v>32074</v>
      </c>
      <c r="D6" s="33">
        <v>33904</v>
      </c>
      <c r="E6" s="33">
        <v>34856</v>
      </c>
      <c r="F6" s="33">
        <v>35184</v>
      </c>
      <c r="G6" s="33">
        <v>34340</v>
      </c>
      <c r="H6" s="33">
        <v>33183</v>
      </c>
      <c r="I6" s="33">
        <v>35329</v>
      </c>
      <c r="J6" s="33">
        <v>34773</v>
      </c>
      <c r="K6" s="33">
        <v>34773</v>
      </c>
      <c r="L6" s="33">
        <v>37033</v>
      </c>
      <c r="M6" s="33">
        <v>39433</v>
      </c>
      <c r="N6" s="33">
        <v>40693</v>
      </c>
      <c r="O6" s="33">
        <v>40693</v>
      </c>
      <c r="P6" s="33">
        <v>42693</v>
      </c>
      <c r="Q6" s="33">
        <v>42693</v>
      </c>
      <c r="R6" s="33">
        <v>39185</v>
      </c>
      <c r="S6" s="33">
        <v>39185</v>
      </c>
      <c r="T6" s="33">
        <v>39185</v>
      </c>
      <c r="U6" s="33">
        <v>39185</v>
      </c>
      <c r="V6" s="33">
        <v>37805</v>
      </c>
      <c r="W6" s="34">
        <f>J6-B6</f>
        <v>3301</v>
      </c>
      <c r="X6" s="34">
        <f>V6-B6</f>
        <v>6333</v>
      </c>
    </row>
    <row r="7" spans="1:22" ht="12.75">
      <c r="A7" s="8" t="s">
        <v>7</v>
      </c>
      <c r="B7" s="33">
        <v>2242</v>
      </c>
      <c r="C7" s="33">
        <v>3389</v>
      </c>
      <c r="D7" s="33">
        <v>3955</v>
      </c>
      <c r="E7" s="33">
        <v>4330</v>
      </c>
      <c r="F7" s="33">
        <v>4857</v>
      </c>
      <c r="G7" s="33">
        <v>7092</v>
      </c>
      <c r="H7" s="33">
        <v>10272</v>
      </c>
      <c r="I7" s="33">
        <v>13392</v>
      </c>
      <c r="J7" s="33">
        <v>16692</v>
      </c>
      <c r="K7" s="33">
        <v>19099</v>
      </c>
      <c r="L7" s="33">
        <v>21873</v>
      </c>
      <c r="M7" s="33">
        <v>24387</v>
      </c>
      <c r="N7" s="33">
        <v>27182</v>
      </c>
      <c r="O7" s="33">
        <v>29842</v>
      </c>
      <c r="P7" s="33">
        <v>32374</v>
      </c>
      <c r="Q7" s="33">
        <v>33906</v>
      </c>
      <c r="R7" s="33">
        <v>34906</v>
      </c>
      <c r="S7" s="33">
        <v>35906</v>
      </c>
      <c r="T7" s="33">
        <v>36406</v>
      </c>
      <c r="U7" s="33">
        <v>36906</v>
      </c>
      <c r="V7" s="33">
        <v>37406</v>
      </c>
    </row>
    <row r="8" spans="1:22" ht="12.75">
      <c r="A8" s="8" t="s">
        <v>8</v>
      </c>
      <c r="B8" s="33">
        <v>3105.6</v>
      </c>
      <c r="C8" s="33">
        <v>3392.3</v>
      </c>
      <c r="D8" s="33">
        <v>3809.2</v>
      </c>
      <c r="E8" s="33">
        <v>4523.7</v>
      </c>
      <c r="F8" s="33">
        <v>5383.9</v>
      </c>
      <c r="G8" s="33">
        <v>6899.6</v>
      </c>
      <c r="H8" s="33">
        <v>8121.5</v>
      </c>
      <c r="I8" s="33">
        <v>8763.5</v>
      </c>
      <c r="J8" s="33">
        <v>8933.5</v>
      </c>
      <c r="K8" s="33">
        <v>9108.5</v>
      </c>
      <c r="L8" s="33">
        <v>9300.5</v>
      </c>
      <c r="M8" s="33">
        <v>9575.5</v>
      </c>
      <c r="N8" s="33">
        <v>9850.5</v>
      </c>
      <c r="O8" s="33">
        <v>10125.5</v>
      </c>
      <c r="P8" s="33">
        <v>10360.5</v>
      </c>
      <c r="Q8" s="33">
        <v>10595.5</v>
      </c>
      <c r="R8" s="33">
        <v>10830.5</v>
      </c>
      <c r="S8" s="33">
        <v>11065.5</v>
      </c>
      <c r="T8" s="33">
        <v>11300.5</v>
      </c>
      <c r="U8" s="33">
        <v>11555.5</v>
      </c>
      <c r="V8" s="33">
        <v>11810.5</v>
      </c>
    </row>
    <row r="9" spans="1:24" ht="12.75">
      <c r="A9" s="8" t="s">
        <v>9</v>
      </c>
      <c r="B9" s="33">
        <v>1912.68</v>
      </c>
      <c r="C9" s="33">
        <v>2264.68</v>
      </c>
      <c r="D9" s="33">
        <v>2414.68</v>
      </c>
      <c r="E9" s="33">
        <v>2114.68</v>
      </c>
      <c r="F9" s="33">
        <v>2434.68</v>
      </c>
      <c r="G9" s="33">
        <v>2733.68</v>
      </c>
      <c r="H9" s="33">
        <v>3032.68</v>
      </c>
      <c r="I9" s="33">
        <v>3132.68</v>
      </c>
      <c r="J9" s="33">
        <v>3268.68</v>
      </c>
      <c r="K9" s="33">
        <v>3268.68</v>
      </c>
      <c r="L9" s="33">
        <v>3587.68</v>
      </c>
      <c r="M9" s="33">
        <v>3617.68</v>
      </c>
      <c r="N9" s="33">
        <v>3694.68</v>
      </c>
      <c r="O9" s="33">
        <v>3868.18</v>
      </c>
      <c r="P9" s="33">
        <v>4117.68</v>
      </c>
      <c r="Q9" s="33">
        <v>4227.68</v>
      </c>
      <c r="R9" s="33">
        <v>4357.68</v>
      </c>
      <c r="S9" s="33">
        <v>4487.68</v>
      </c>
      <c r="T9" s="33">
        <v>4619.68</v>
      </c>
      <c r="U9" s="33">
        <v>4739.68</v>
      </c>
      <c r="V9" s="33">
        <v>4859.68</v>
      </c>
      <c r="W9" s="34">
        <f>J9-B9</f>
        <v>1355.9999999999998</v>
      </c>
      <c r="X9" s="34">
        <f>V9-B9</f>
        <v>2947</v>
      </c>
    </row>
    <row r="10" spans="1:22" ht="12.75">
      <c r="A10" s="8" t="s">
        <v>4</v>
      </c>
      <c r="B10" s="33">
        <v>4188</v>
      </c>
      <c r="C10" s="33">
        <v>4188</v>
      </c>
      <c r="D10" s="33">
        <v>4188</v>
      </c>
      <c r="E10" s="33">
        <v>4188</v>
      </c>
      <c r="F10" s="33">
        <v>4188</v>
      </c>
      <c r="G10" s="33">
        <v>4188</v>
      </c>
      <c r="H10" s="33">
        <v>5188</v>
      </c>
      <c r="I10" s="33">
        <v>5188</v>
      </c>
      <c r="J10" s="33">
        <v>6588</v>
      </c>
      <c r="K10" s="33">
        <v>6588</v>
      </c>
      <c r="L10" s="33">
        <v>6588</v>
      </c>
      <c r="M10" s="33">
        <v>6588</v>
      </c>
      <c r="N10" s="33">
        <v>6588</v>
      </c>
      <c r="O10" s="33">
        <v>7588</v>
      </c>
      <c r="P10" s="33">
        <v>7588</v>
      </c>
      <c r="Q10" s="33">
        <v>8588</v>
      </c>
      <c r="R10" s="33">
        <v>8588</v>
      </c>
      <c r="S10" s="33">
        <v>8588</v>
      </c>
      <c r="T10" s="33">
        <v>8588</v>
      </c>
      <c r="U10" s="33">
        <v>8588</v>
      </c>
      <c r="V10" s="33">
        <v>8588</v>
      </c>
    </row>
    <row r="11" spans="1:22" ht="12.75">
      <c r="A11" s="8" t="s">
        <v>11</v>
      </c>
      <c r="B11" s="33">
        <v>7329</v>
      </c>
      <c r="C11" s="33">
        <v>6654</v>
      </c>
      <c r="D11" s="33">
        <v>6654</v>
      </c>
      <c r="E11" s="33">
        <v>3559</v>
      </c>
      <c r="F11" s="33">
        <v>3559</v>
      </c>
      <c r="G11" s="33">
        <v>3559</v>
      </c>
      <c r="H11" s="33">
        <v>3559</v>
      </c>
      <c r="I11" s="33">
        <v>3559</v>
      </c>
      <c r="J11" s="33">
        <v>3519</v>
      </c>
      <c r="K11" s="33">
        <v>3469</v>
      </c>
      <c r="L11" s="33">
        <v>3418</v>
      </c>
      <c r="M11" s="33">
        <v>3384</v>
      </c>
      <c r="N11" s="33">
        <v>3384</v>
      </c>
      <c r="O11" s="33">
        <v>3350</v>
      </c>
      <c r="P11" s="33">
        <v>3350</v>
      </c>
      <c r="Q11" s="33">
        <v>3350</v>
      </c>
      <c r="R11" s="33">
        <v>3350</v>
      </c>
      <c r="S11" s="33">
        <v>3350</v>
      </c>
      <c r="T11" s="33">
        <v>3350</v>
      </c>
      <c r="U11" s="33">
        <v>3350</v>
      </c>
      <c r="V11" s="33">
        <v>3350</v>
      </c>
    </row>
    <row r="12" spans="1:22" ht="12.75">
      <c r="A12" s="11" t="s">
        <v>6</v>
      </c>
      <c r="B12" s="10">
        <f aca="true" t="shared" si="0" ref="B12:T12">SUM(B4:B11)</f>
        <v>84930.28</v>
      </c>
      <c r="C12" s="10">
        <f t="shared" si="0"/>
        <v>82683.98</v>
      </c>
      <c r="D12" s="10">
        <f t="shared" si="0"/>
        <v>85156.87999999999</v>
      </c>
      <c r="E12" s="10">
        <f t="shared" si="0"/>
        <v>82827.37999999999</v>
      </c>
      <c r="F12" s="10">
        <f t="shared" si="0"/>
        <v>84862.57999999999</v>
      </c>
      <c r="G12" s="10">
        <f t="shared" si="0"/>
        <v>88068.28</v>
      </c>
      <c r="H12" s="10">
        <f t="shared" si="0"/>
        <v>92612.18</v>
      </c>
      <c r="I12" s="10">
        <f t="shared" si="0"/>
        <v>98620.18</v>
      </c>
      <c r="J12" s="10">
        <f t="shared" si="0"/>
        <v>101083.18</v>
      </c>
      <c r="K12" s="10">
        <f t="shared" si="0"/>
        <v>104317.18</v>
      </c>
      <c r="L12" s="10">
        <f t="shared" si="0"/>
        <v>107442.18</v>
      </c>
      <c r="M12" s="10">
        <f t="shared" si="0"/>
        <v>109664.18</v>
      </c>
      <c r="N12" s="10">
        <f t="shared" si="0"/>
        <v>112861.18</v>
      </c>
      <c r="O12" s="10">
        <f t="shared" si="0"/>
        <v>117629.68</v>
      </c>
      <c r="P12" s="10">
        <f t="shared" si="0"/>
        <v>119622.18</v>
      </c>
      <c r="Q12" s="10">
        <f t="shared" si="0"/>
        <v>124169.18</v>
      </c>
      <c r="R12" s="10">
        <f t="shared" si="0"/>
        <v>125229.18</v>
      </c>
      <c r="S12" s="10">
        <f t="shared" si="0"/>
        <v>126594.18</v>
      </c>
      <c r="T12" s="10">
        <f t="shared" si="0"/>
        <v>127461.18</v>
      </c>
      <c r="U12" s="10">
        <f>SUM(U4:U11)</f>
        <v>129458.18</v>
      </c>
      <c r="V12" s="10">
        <f>SUM(V4:V11)</f>
        <v>130623.18</v>
      </c>
    </row>
    <row r="13" spans="1:22" ht="12.75">
      <c r="A13" s="11" t="s">
        <v>12</v>
      </c>
      <c r="B13" s="10">
        <v>57700</v>
      </c>
      <c r="C13" s="10">
        <v>57706.778689028106</v>
      </c>
      <c r="D13" s="10">
        <v>57672.97925782019</v>
      </c>
      <c r="E13" s="10">
        <v>57590.75854752514</v>
      </c>
      <c r="F13" s="10">
        <v>57417.123225776195</v>
      </c>
      <c r="G13" s="10">
        <v>57483.07537949084</v>
      </c>
      <c r="H13" s="10">
        <v>57339.86968152853</v>
      </c>
      <c r="I13" s="10">
        <v>57446.232564730104</v>
      </c>
      <c r="J13" s="10">
        <v>57632.10635674313</v>
      </c>
      <c r="K13" s="10">
        <v>57688.783706995106</v>
      </c>
      <c r="L13" s="10">
        <v>58006.54118237154</v>
      </c>
      <c r="M13" s="10">
        <v>58196.235367877154</v>
      </c>
      <c r="N13" s="10">
        <v>58407.87751767365</v>
      </c>
      <c r="O13" s="10">
        <v>58511.26919709976</v>
      </c>
      <c r="P13" s="10">
        <v>58806.50537913545</v>
      </c>
      <c r="Q13" s="10">
        <v>59151.83155337631</v>
      </c>
      <c r="R13" s="10">
        <v>59699.70060488246</v>
      </c>
      <c r="S13" s="10">
        <v>60112.15927982109</v>
      </c>
      <c r="T13" s="10">
        <v>60686.78519254109</v>
      </c>
      <c r="U13" s="10">
        <v>60796.5</v>
      </c>
      <c r="V13" s="10">
        <v>61152</v>
      </c>
    </row>
    <row r="14" ht="13.5" thickBot="1"/>
    <row r="15" spans="1:22" ht="12.75">
      <c r="A15" s="1" t="s">
        <v>14</v>
      </c>
      <c r="B15" s="9">
        <f aca="true" t="shared" si="1" ref="B15:T15">B3</f>
        <v>2012</v>
      </c>
      <c r="C15" s="9">
        <f t="shared" si="1"/>
        <v>2013</v>
      </c>
      <c r="D15" s="9">
        <f t="shared" si="1"/>
        <v>2014</v>
      </c>
      <c r="E15" s="9">
        <f t="shared" si="1"/>
        <v>2015</v>
      </c>
      <c r="F15" s="9">
        <f t="shared" si="1"/>
        <v>2016</v>
      </c>
      <c r="G15" s="9">
        <f t="shared" si="1"/>
        <v>2017</v>
      </c>
      <c r="H15" s="9">
        <f t="shared" si="1"/>
        <v>2018</v>
      </c>
      <c r="I15" s="9">
        <f t="shared" si="1"/>
        <v>2019</v>
      </c>
      <c r="J15" s="9">
        <f t="shared" si="1"/>
        <v>2020</v>
      </c>
      <c r="K15" s="9">
        <f t="shared" si="1"/>
        <v>2021</v>
      </c>
      <c r="L15" s="9">
        <f t="shared" si="1"/>
        <v>2022</v>
      </c>
      <c r="M15" s="9">
        <f t="shared" si="1"/>
        <v>2023</v>
      </c>
      <c r="N15" s="9">
        <f t="shared" si="1"/>
        <v>2024</v>
      </c>
      <c r="O15" s="9">
        <f t="shared" si="1"/>
        <v>2025</v>
      </c>
      <c r="P15" s="9">
        <f t="shared" si="1"/>
        <v>2026</v>
      </c>
      <c r="Q15" s="9">
        <f t="shared" si="1"/>
        <v>2027</v>
      </c>
      <c r="R15" s="9">
        <f t="shared" si="1"/>
        <v>2028</v>
      </c>
      <c r="S15" s="9">
        <f t="shared" si="1"/>
        <v>2029</v>
      </c>
      <c r="T15" s="9">
        <f t="shared" si="1"/>
        <v>2030</v>
      </c>
      <c r="U15" s="9">
        <f>U3</f>
        <v>2031</v>
      </c>
      <c r="V15" s="9">
        <f>V3</f>
        <v>2032</v>
      </c>
    </row>
    <row r="16" spans="1:22" ht="12.75">
      <c r="A16" s="8" t="str">
        <f aca="true" t="shared" si="2" ref="A16:A25">A4</f>
        <v>Nuclear</v>
      </c>
      <c r="B16" s="13">
        <f aca="true" t="shared" si="3" ref="B16:T16">B4/10^3</f>
        <v>9.946</v>
      </c>
      <c r="C16" s="13">
        <f t="shared" si="3"/>
        <v>9.946</v>
      </c>
      <c r="D16" s="13">
        <f t="shared" si="3"/>
        <v>9.456</v>
      </c>
      <c r="E16" s="13">
        <f t="shared" si="3"/>
        <v>9.456</v>
      </c>
      <c r="F16" s="13">
        <f t="shared" si="3"/>
        <v>9.456</v>
      </c>
      <c r="G16" s="13">
        <f t="shared" si="3"/>
        <v>9.456</v>
      </c>
      <c r="H16" s="13">
        <f t="shared" si="3"/>
        <v>9.456</v>
      </c>
      <c r="I16" s="13">
        <f t="shared" si="3"/>
        <v>9.456</v>
      </c>
      <c r="J16" s="13">
        <f t="shared" si="3"/>
        <v>9.456</v>
      </c>
      <c r="K16" s="13">
        <f t="shared" si="3"/>
        <v>11.126</v>
      </c>
      <c r="L16" s="13">
        <f t="shared" si="3"/>
        <v>12.326</v>
      </c>
      <c r="M16" s="13">
        <f t="shared" si="3"/>
        <v>11.661</v>
      </c>
      <c r="N16" s="13">
        <f t="shared" si="3"/>
        <v>10.451</v>
      </c>
      <c r="O16" s="13">
        <f t="shared" si="3"/>
        <v>12.121</v>
      </c>
      <c r="P16" s="13">
        <f t="shared" si="3"/>
        <v>13.321</v>
      </c>
      <c r="Q16" s="13">
        <f t="shared" si="3"/>
        <v>14.991</v>
      </c>
      <c r="R16" s="13">
        <f t="shared" si="3"/>
        <v>13.91</v>
      </c>
      <c r="S16" s="13">
        <f t="shared" si="3"/>
        <v>13.91</v>
      </c>
      <c r="T16" s="13">
        <f t="shared" si="3"/>
        <v>13.91</v>
      </c>
      <c r="U16" s="13">
        <f aca="true" t="shared" si="4" ref="U16:V25">U4/10^3</f>
        <v>13.092</v>
      </c>
      <c r="V16" s="13">
        <f t="shared" si="4"/>
        <v>14.762</v>
      </c>
    </row>
    <row r="17" spans="1:22" ht="12.75">
      <c r="A17" s="8" t="str">
        <f t="shared" si="2"/>
        <v>Coal</v>
      </c>
      <c r="B17" s="13">
        <f aca="true" t="shared" si="5" ref="B17:T17">B5/10^3</f>
        <v>24.735</v>
      </c>
      <c r="C17" s="13">
        <f t="shared" si="5"/>
        <v>20.776</v>
      </c>
      <c r="D17" s="13">
        <f t="shared" si="5"/>
        <v>20.776</v>
      </c>
      <c r="E17" s="13">
        <f t="shared" si="5"/>
        <v>19.8</v>
      </c>
      <c r="F17" s="13">
        <f t="shared" si="5"/>
        <v>19.8</v>
      </c>
      <c r="G17" s="13">
        <f t="shared" si="5"/>
        <v>19.8</v>
      </c>
      <c r="H17" s="13">
        <f t="shared" si="5"/>
        <v>19.8</v>
      </c>
      <c r="I17" s="13">
        <f t="shared" si="5"/>
        <v>19.8</v>
      </c>
      <c r="J17" s="13">
        <f t="shared" si="5"/>
        <v>17.853</v>
      </c>
      <c r="K17" s="13">
        <f t="shared" si="5"/>
        <v>16.885</v>
      </c>
      <c r="L17" s="13">
        <f t="shared" si="5"/>
        <v>13.316</v>
      </c>
      <c r="M17" s="13">
        <f t="shared" si="5"/>
        <v>11.018</v>
      </c>
      <c r="N17" s="13">
        <f t="shared" si="5"/>
        <v>11.018</v>
      </c>
      <c r="O17" s="13">
        <f t="shared" si="5"/>
        <v>10.042</v>
      </c>
      <c r="P17" s="13">
        <f t="shared" si="5"/>
        <v>5.818</v>
      </c>
      <c r="Q17" s="13">
        <f t="shared" si="5"/>
        <v>5.818</v>
      </c>
      <c r="R17" s="13">
        <f t="shared" si="5"/>
        <v>10.102</v>
      </c>
      <c r="S17" s="13">
        <f t="shared" si="5"/>
        <v>10.102</v>
      </c>
      <c r="T17" s="13">
        <f t="shared" si="5"/>
        <v>10.102</v>
      </c>
      <c r="U17" s="13">
        <f t="shared" si="4"/>
        <v>12.042</v>
      </c>
      <c r="V17" s="13">
        <f t="shared" si="4"/>
        <v>12.042</v>
      </c>
    </row>
    <row r="18" spans="1:22" ht="12.75">
      <c r="A18" s="8" t="str">
        <f t="shared" si="2"/>
        <v>Gas / CHP</v>
      </c>
      <c r="B18" s="13">
        <f aca="true" t="shared" si="6" ref="B18:T18">B6/10^3</f>
        <v>31.472</v>
      </c>
      <c r="C18" s="13">
        <f t="shared" si="6"/>
        <v>32.074</v>
      </c>
      <c r="D18" s="13">
        <f t="shared" si="6"/>
        <v>33.904</v>
      </c>
      <c r="E18" s="13">
        <f t="shared" si="6"/>
        <v>34.856</v>
      </c>
      <c r="F18" s="13">
        <f t="shared" si="6"/>
        <v>35.184</v>
      </c>
      <c r="G18" s="13">
        <f t="shared" si="6"/>
        <v>34.34</v>
      </c>
      <c r="H18" s="13">
        <f t="shared" si="6"/>
        <v>33.183</v>
      </c>
      <c r="I18" s="13">
        <f t="shared" si="6"/>
        <v>35.329</v>
      </c>
      <c r="J18" s="13">
        <f t="shared" si="6"/>
        <v>34.773</v>
      </c>
      <c r="K18" s="13">
        <f t="shared" si="6"/>
        <v>34.773</v>
      </c>
      <c r="L18" s="13">
        <f t="shared" si="6"/>
        <v>37.033</v>
      </c>
      <c r="M18" s="13">
        <f t="shared" si="6"/>
        <v>39.433</v>
      </c>
      <c r="N18" s="13">
        <f t="shared" si="6"/>
        <v>40.693</v>
      </c>
      <c r="O18" s="13">
        <f t="shared" si="6"/>
        <v>40.693</v>
      </c>
      <c r="P18" s="13">
        <f t="shared" si="6"/>
        <v>42.693</v>
      </c>
      <c r="Q18" s="13">
        <f t="shared" si="6"/>
        <v>42.693</v>
      </c>
      <c r="R18" s="13">
        <f t="shared" si="6"/>
        <v>39.185</v>
      </c>
      <c r="S18" s="13">
        <f t="shared" si="6"/>
        <v>39.185</v>
      </c>
      <c r="T18" s="13">
        <f t="shared" si="6"/>
        <v>39.185</v>
      </c>
      <c r="U18" s="13">
        <f t="shared" si="4"/>
        <v>39.185</v>
      </c>
      <c r="V18" s="13">
        <f t="shared" si="4"/>
        <v>37.805</v>
      </c>
    </row>
    <row r="19" spans="1:22" ht="12.75">
      <c r="A19" s="8" t="str">
        <f t="shared" si="2"/>
        <v>Offshore Wind</v>
      </c>
      <c r="B19" s="13">
        <f aca="true" t="shared" si="7" ref="B19:T19">B7/10^3</f>
        <v>2.242</v>
      </c>
      <c r="C19" s="13">
        <f t="shared" si="7"/>
        <v>3.389</v>
      </c>
      <c r="D19" s="13">
        <f t="shared" si="7"/>
        <v>3.955</v>
      </c>
      <c r="E19" s="13">
        <f t="shared" si="7"/>
        <v>4.33</v>
      </c>
      <c r="F19" s="13">
        <f t="shared" si="7"/>
        <v>4.857</v>
      </c>
      <c r="G19" s="13">
        <f t="shared" si="7"/>
        <v>7.092</v>
      </c>
      <c r="H19" s="13">
        <f t="shared" si="7"/>
        <v>10.272</v>
      </c>
      <c r="I19" s="13">
        <f t="shared" si="7"/>
        <v>13.392</v>
      </c>
      <c r="J19" s="13">
        <f t="shared" si="7"/>
        <v>16.692</v>
      </c>
      <c r="K19" s="13">
        <f t="shared" si="7"/>
        <v>19.099</v>
      </c>
      <c r="L19" s="13">
        <f t="shared" si="7"/>
        <v>21.873</v>
      </c>
      <c r="M19" s="13">
        <f t="shared" si="7"/>
        <v>24.387</v>
      </c>
      <c r="N19" s="13">
        <f t="shared" si="7"/>
        <v>27.182</v>
      </c>
      <c r="O19" s="13">
        <f t="shared" si="7"/>
        <v>29.842</v>
      </c>
      <c r="P19" s="13">
        <f t="shared" si="7"/>
        <v>32.374</v>
      </c>
      <c r="Q19" s="13">
        <f t="shared" si="7"/>
        <v>33.906</v>
      </c>
      <c r="R19" s="13">
        <f t="shared" si="7"/>
        <v>34.906</v>
      </c>
      <c r="S19" s="13">
        <f t="shared" si="7"/>
        <v>35.906</v>
      </c>
      <c r="T19" s="13">
        <f t="shared" si="7"/>
        <v>36.406</v>
      </c>
      <c r="U19" s="13">
        <f t="shared" si="4"/>
        <v>36.906</v>
      </c>
      <c r="V19" s="13">
        <f t="shared" si="4"/>
        <v>37.406</v>
      </c>
    </row>
    <row r="20" spans="1:22" ht="12.75">
      <c r="A20" s="8" t="str">
        <f t="shared" si="2"/>
        <v>Onshore Wind</v>
      </c>
      <c r="B20" s="13">
        <f aca="true" t="shared" si="8" ref="B20:T20">B8/10^3</f>
        <v>3.1056</v>
      </c>
      <c r="C20" s="13">
        <f t="shared" si="8"/>
        <v>3.3923</v>
      </c>
      <c r="D20" s="13">
        <f t="shared" si="8"/>
        <v>3.8091999999999997</v>
      </c>
      <c r="E20" s="13">
        <f t="shared" si="8"/>
        <v>4.5237</v>
      </c>
      <c r="F20" s="13">
        <f t="shared" si="8"/>
        <v>5.3839</v>
      </c>
      <c r="G20" s="13">
        <f t="shared" si="8"/>
        <v>6.8996</v>
      </c>
      <c r="H20" s="13">
        <f t="shared" si="8"/>
        <v>8.1215</v>
      </c>
      <c r="I20" s="13">
        <f t="shared" si="8"/>
        <v>8.7635</v>
      </c>
      <c r="J20" s="13">
        <f t="shared" si="8"/>
        <v>8.9335</v>
      </c>
      <c r="K20" s="13">
        <f t="shared" si="8"/>
        <v>9.1085</v>
      </c>
      <c r="L20" s="13">
        <f t="shared" si="8"/>
        <v>9.3005</v>
      </c>
      <c r="M20" s="13">
        <f t="shared" si="8"/>
        <v>9.5755</v>
      </c>
      <c r="N20" s="13">
        <f t="shared" si="8"/>
        <v>9.8505</v>
      </c>
      <c r="O20" s="13">
        <f t="shared" si="8"/>
        <v>10.1255</v>
      </c>
      <c r="P20" s="13">
        <f t="shared" si="8"/>
        <v>10.3605</v>
      </c>
      <c r="Q20" s="13">
        <f t="shared" si="8"/>
        <v>10.5955</v>
      </c>
      <c r="R20" s="13">
        <f t="shared" si="8"/>
        <v>10.8305</v>
      </c>
      <c r="S20" s="13">
        <f t="shared" si="8"/>
        <v>11.0655</v>
      </c>
      <c r="T20" s="13">
        <f t="shared" si="8"/>
        <v>11.3005</v>
      </c>
      <c r="U20" s="13">
        <f t="shared" si="4"/>
        <v>11.5555</v>
      </c>
      <c r="V20" s="13">
        <f t="shared" si="4"/>
        <v>11.8105</v>
      </c>
    </row>
    <row r="21" spans="1:22" ht="12.75">
      <c r="A21" s="8" t="str">
        <f t="shared" si="2"/>
        <v>Other Renewables</v>
      </c>
      <c r="B21" s="13">
        <f aca="true" t="shared" si="9" ref="B21:T21">B9/10^3</f>
        <v>1.9126800000000002</v>
      </c>
      <c r="C21" s="13">
        <f t="shared" si="9"/>
        <v>2.26468</v>
      </c>
      <c r="D21" s="13">
        <f t="shared" si="9"/>
        <v>2.4146799999999997</v>
      </c>
      <c r="E21" s="13">
        <f t="shared" si="9"/>
        <v>2.11468</v>
      </c>
      <c r="F21" s="13">
        <f t="shared" si="9"/>
        <v>2.4346799999999997</v>
      </c>
      <c r="G21" s="13">
        <f t="shared" si="9"/>
        <v>2.7336799999999997</v>
      </c>
      <c r="H21" s="13">
        <f t="shared" si="9"/>
        <v>3.03268</v>
      </c>
      <c r="I21" s="13">
        <f t="shared" si="9"/>
        <v>3.1326799999999997</v>
      </c>
      <c r="J21" s="13">
        <f t="shared" si="9"/>
        <v>3.26868</v>
      </c>
      <c r="K21" s="13">
        <f t="shared" si="9"/>
        <v>3.26868</v>
      </c>
      <c r="L21" s="13">
        <f t="shared" si="9"/>
        <v>3.5876799999999998</v>
      </c>
      <c r="M21" s="13">
        <f t="shared" si="9"/>
        <v>3.61768</v>
      </c>
      <c r="N21" s="13">
        <f t="shared" si="9"/>
        <v>3.69468</v>
      </c>
      <c r="O21" s="13">
        <f t="shared" si="9"/>
        <v>3.8681799999999997</v>
      </c>
      <c r="P21" s="13">
        <f t="shared" si="9"/>
        <v>4.11768</v>
      </c>
      <c r="Q21" s="13">
        <f t="shared" si="9"/>
        <v>4.22768</v>
      </c>
      <c r="R21" s="13">
        <f t="shared" si="9"/>
        <v>4.35768</v>
      </c>
      <c r="S21" s="13">
        <f t="shared" si="9"/>
        <v>4.48768</v>
      </c>
      <c r="T21" s="13">
        <f t="shared" si="9"/>
        <v>4.619680000000001</v>
      </c>
      <c r="U21" s="13">
        <f t="shared" si="4"/>
        <v>4.73968</v>
      </c>
      <c r="V21" s="13">
        <f t="shared" si="4"/>
        <v>4.85968</v>
      </c>
    </row>
    <row r="22" spans="1:22" ht="12.75">
      <c r="A22" s="8" t="str">
        <f t="shared" si="2"/>
        <v>Interconnector</v>
      </c>
      <c r="B22" s="13">
        <f aca="true" t="shared" si="10" ref="B22:T22">B10/10^3</f>
        <v>4.188</v>
      </c>
      <c r="C22" s="13">
        <f t="shared" si="10"/>
        <v>4.188</v>
      </c>
      <c r="D22" s="13">
        <f t="shared" si="10"/>
        <v>4.188</v>
      </c>
      <c r="E22" s="13">
        <f t="shared" si="10"/>
        <v>4.188</v>
      </c>
      <c r="F22" s="13">
        <f t="shared" si="10"/>
        <v>4.188</v>
      </c>
      <c r="G22" s="13">
        <f t="shared" si="10"/>
        <v>4.188</v>
      </c>
      <c r="H22" s="13">
        <f t="shared" si="10"/>
        <v>5.188</v>
      </c>
      <c r="I22" s="13">
        <f t="shared" si="10"/>
        <v>5.188</v>
      </c>
      <c r="J22" s="13">
        <f t="shared" si="10"/>
        <v>6.588</v>
      </c>
      <c r="K22" s="13">
        <f t="shared" si="10"/>
        <v>6.588</v>
      </c>
      <c r="L22" s="13">
        <f t="shared" si="10"/>
        <v>6.588</v>
      </c>
      <c r="M22" s="13">
        <f t="shared" si="10"/>
        <v>6.588</v>
      </c>
      <c r="N22" s="13">
        <f t="shared" si="10"/>
        <v>6.588</v>
      </c>
      <c r="O22" s="13">
        <f t="shared" si="10"/>
        <v>7.588</v>
      </c>
      <c r="P22" s="13">
        <f t="shared" si="10"/>
        <v>7.588</v>
      </c>
      <c r="Q22" s="13">
        <f t="shared" si="10"/>
        <v>8.588</v>
      </c>
      <c r="R22" s="13">
        <f t="shared" si="10"/>
        <v>8.588</v>
      </c>
      <c r="S22" s="13">
        <f t="shared" si="10"/>
        <v>8.588</v>
      </c>
      <c r="T22" s="13">
        <f t="shared" si="10"/>
        <v>8.588</v>
      </c>
      <c r="U22" s="13">
        <f t="shared" si="4"/>
        <v>8.588</v>
      </c>
      <c r="V22" s="13">
        <f t="shared" si="4"/>
        <v>8.588</v>
      </c>
    </row>
    <row r="23" spans="1:22" ht="12.75">
      <c r="A23" s="8" t="str">
        <f t="shared" si="2"/>
        <v>Other (Oil / Pumped)</v>
      </c>
      <c r="B23" s="13">
        <f aca="true" t="shared" si="11" ref="B23:T23">B11/10^3</f>
        <v>7.329</v>
      </c>
      <c r="C23" s="13">
        <f t="shared" si="11"/>
        <v>6.654</v>
      </c>
      <c r="D23" s="13">
        <f t="shared" si="11"/>
        <v>6.654</v>
      </c>
      <c r="E23" s="13">
        <f t="shared" si="11"/>
        <v>3.559</v>
      </c>
      <c r="F23" s="13">
        <f t="shared" si="11"/>
        <v>3.559</v>
      </c>
      <c r="G23" s="13">
        <f t="shared" si="11"/>
        <v>3.559</v>
      </c>
      <c r="H23" s="13">
        <f t="shared" si="11"/>
        <v>3.559</v>
      </c>
      <c r="I23" s="13">
        <f t="shared" si="11"/>
        <v>3.559</v>
      </c>
      <c r="J23" s="13">
        <f t="shared" si="11"/>
        <v>3.519</v>
      </c>
      <c r="K23" s="13">
        <f t="shared" si="11"/>
        <v>3.469</v>
      </c>
      <c r="L23" s="13">
        <f t="shared" si="11"/>
        <v>3.418</v>
      </c>
      <c r="M23" s="13">
        <f t="shared" si="11"/>
        <v>3.384</v>
      </c>
      <c r="N23" s="13">
        <f t="shared" si="11"/>
        <v>3.384</v>
      </c>
      <c r="O23" s="13">
        <f t="shared" si="11"/>
        <v>3.35</v>
      </c>
      <c r="P23" s="13">
        <f t="shared" si="11"/>
        <v>3.35</v>
      </c>
      <c r="Q23" s="13">
        <f t="shared" si="11"/>
        <v>3.35</v>
      </c>
      <c r="R23" s="13">
        <f t="shared" si="11"/>
        <v>3.35</v>
      </c>
      <c r="S23" s="13">
        <f t="shared" si="11"/>
        <v>3.35</v>
      </c>
      <c r="T23" s="13">
        <f t="shared" si="11"/>
        <v>3.35</v>
      </c>
      <c r="U23" s="13">
        <f t="shared" si="4"/>
        <v>3.35</v>
      </c>
      <c r="V23" s="13">
        <f t="shared" si="4"/>
        <v>3.35</v>
      </c>
    </row>
    <row r="24" spans="1:22" ht="12.75">
      <c r="A24" s="11" t="str">
        <f t="shared" si="2"/>
        <v>Total</v>
      </c>
      <c r="B24" s="14">
        <f aca="true" t="shared" si="12" ref="B24:T24">B12/10^3</f>
        <v>84.93028</v>
      </c>
      <c r="C24" s="14">
        <f t="shared" si="12"/>
        <v>82.68397999999999</v>
      </c>
      <c r="D24" s="14">
        <f t="shared" si="12"/>
        <v>85.15687999999999</v>
      </c>
      <c r="E24" s="14">
        <f t="shared" si="12"/>
        <v>82.82737999999999</v>
      </c>
      <c r="F24" s="14">
        <f t="shared" si="12"/>
        <v>84.86258</v>
      </c>
      <c r="G24" s="14">
        <f t="shared" si="12"/>
        <v>88.06828</v>
      </c>
      <c r="H24" s="14">
        <f t="shared" si="12"/>
        <v>92.61218</v>
      </c>
      <c r="I24" s="14">
        <f t="shared" si="12"/>
        <v>98.62017999999999</v>
      </c>
      <c r="J24" s="14">
        <f t="shared" si="12"/>
        <v>101.08318</v>
      </c>
      <c r="K24" s="14">
        <f t="shared" si="12"/>
        <v>104.31718</v>
      </c>
      <c r="L24" s="14">
        <f t="shared" si="12"/>
        <v>107.44218</v>
      </c>
      <c r="M24" s="14">
        <f t="shared" si="12"/>
        <v>109.66417999999999</v>
      </c>
      <c r="N24" s="14">
        <f t="shared" si="12"/>
        <v>112.86117999999999</v>
      </c>
      <c r="O24" s="14">
        <f t="shared" si="12"/>
        <v>117.62968</v>
      </c>
      <c r="P24" s="14">
        <f t="shared" si="12"/>
        <v>119.62217999999999</v>
      </c>
      <c r="Q24" s="14">
        <f t="shared" si="12"/>
        <v>124.16918</v>
      </c>
      <c r="R24" s="14">
        <f t="shared" si="12"/>
        <v>125.22918</v>
      </c>
      <c r="S24" s="14">
        <f t="shared" si="12"/>
        <v>126.59418</v>
      </c>
      <c r="T24" s="14">
        <f t="shared" si="12"/>
        <v>127.46118</v>
      </c>
      <c r="U24" s="14">
        <f t="shared" si="4"/>
        <v>129.45818</v>
      </c>
      <c r="V24" s="14">
        <f t="shared" si="4"/>
        <v>130.62318</v>
      </c>
    </row>
    <row r="25" spans="1:22" ht="12.75">
      <c r="A25" s="11" t="str">
        <f t="shared" si="2"/>
        <v>Demand</v>
      </c>
      <c r="B25" s="14">
        <f aca="true" t="shared" si="13" ref="B25:T25">B13/10^3</f>
        <v>57.7</v>
      </c>
      <c r="C25" s="14">
        <f t="shared" si="13"/>
        <v>57.706778689028106</v>
      </c>
      <c r="D25" s="14">
        <f t="shared" si="13"/>
        <v>57.67297925782019</v>
      </c>
      <c r="E25" s="14">
        <f t="shared" si="13"/>
        <v>57.59075854752514</v>
      </c>
      <c r="F25" s="14">
        <f t="shared" si="13"/>
        <v>57.417123225776194</v>
      </c>
      <c r="G25" s="14">
        <f t="shared" si="13"/>
        <v>57.483075379490835</v>
      </c>
      <c r="H25" s="14">
        <f t="shared" si="13"/>
        <v>57.339869681528526</v>
      </c>
      <c r="I25" s="14">
        <f t="shared" si="13"/>
        <v>57.4462325647301</v>
      </c>
      <c r="J25" s="14">
        <f t="shared" si="13"/>
        <v>57.63210635674313</v>
      </c>
      <c r="K25" s="14">
        <f t="shared" si="13"/>
        <v>57.6887837069951</v>
      </c>
      <c r="L25" s="14">
        <f t="shared" si="13"/>
        <v>58.00654118237154</v>
      </c>
      <c r="M25" s="14">
        <f t="shared" si="13"/>
        <v>58.19623536787715</v>
      </c>
      <c r="N25" s="14">
        <f t="shared" si="13"/>
        <v>58.407877517673654</v>
      </c>
      <c r="O25" s="14">
        <f t="shared" si="13"/>
        <v>58.511269197099764</v>
      </c>
      <c r="P25" s="14">
        <f t="shared" si="13"/>
        <v>58.80650537913545</v>
      </c>
      <c r="Q25" s="14">
        <f t="shared" si="13"/>
        <v>59.15183155337631</v>
      </c>
      <c r="R25" s="14">
        <f t="shared" si="13"/>
        <v>59.699700604882466</v>
      </c>
      <c r="S25" s="14">
        <f t="shared" si="13"/>
        <v>60.11215927982109</v>
      </c>
      <c r="T25" s="14">
        <f t="shared" si="13"/>
        <v>60.68678519254109</v>
      </c>
      <c r="U25" s="14">
        <f t="shared" si="4"/>
        <v>60.7965</v>
      </c>
      <c r="V25" s="14">
        <f t="shared" si="4"/>
        <v>61.152</v>
      </c>
    </row>
    <row r="27" spans="1:22" ht="12.75">
      <c r="A27" s="6" t="s">
        <v>23</v>
      </c>
      <c r="B27" s="19">
        <f aca="true" t="shared" si="14" ref="B27:T27">B19+B21+B20</f>
        <v>7.26028</v>
      </c>
      <c r="C27" s="19">
        <f t="shared" si="14"/>
        <v>9.04598</v>
      </c>
      <c r="D27" s="19">
        <f t="shared" si="14"/>
        <v>10.17888</v>
      </c>
      <c r="E27" s="19">
        <f t="shared" si="14"/>
        <v>10.96838</v>
      </c>
      <c r="F27" s="19">
        <f t="shared" si="14"/>
        <v>12.67558</v>
      </c>
      <c r="G27" s="19">
        <f t="shared" si="14"/>
        <v>16.725279999999998</v>
      </c>
      <c r="H27" s="19">
        <f t="shared" si="14"/>
        <v>21.426180000000002</v>
      </c>
      <c r="I27" s="19">
        <f t="shared" si="14"/>
        <v>25.28818</v>
      </c>
      <c r="J27" s="19">
        <f t="shared" si="14"/>
        <v>28.89418</v>
      </c>
      <c r="K27" s="19">
        <f t="shared" si="14"/>
        <v>31.47618</v>
      </c>
      <c r="L27" s="19">
        <f t="shared" si="14"/>
        <v>34.761179999999996</v>
      </c>
      <c r="M27" s="19">
        <f t="shared" si="14"/>
        <v>37.58018</v>
      </c>
      <c r="N27" s="19">
        <f t="shared" si="14"/>
        <v>40.727180000000004</v>
      </c>
      <c r="O27" s="19">
        <f t="shared" si="14"/>
        <v>43.83568</v>
      </c>
      <c r="P27" s="19">
        <f t="shared" si="14"/>
        <v>46.852180000000004</v>
      </c>
      <c r="Q27" s="19">
        <f t="shared" si="14"/>
        <v>48.72918</v>
      </c>
      <c r="R27" s="19">
        <f t="shared" si="14"/>
        <v>50.09418</v>
      </c>
      <c r="S27" s="19">
        <f t="shared" si="14"/>
        <v>51.459179999999996</v>
      </c>
      <c r="T27" s="19">
        <f t="shared" si="14"/>
        <v>52.32618</v>
      </c>
      <c r="U27" s="19">
        <f>U19+U21+U20</f>
        <v>53.20118</v>
      </c>
      <c r="V27" s="19">
        <f>V19+V21+V20</f>
        <v>54.076179999999994</v>
      </c>
    </row>
    <row r="28" spans="1:22" ht="12.75">
      <c r="A28" s="6" t="s">
        <v>24</v>
      </c>
      <c r="B28" s="26">
        <f aca="true" t="shared" si="15" ref="B28:V28">B27/B24</f>
        <v>0.08548517678265043</v>
      </c>
      <c r="C28" s="26">
        <f t="shared" si="15"/>
        <v>0.10940426428432691</v>
      </c>
      <c r="D28" s="26">
        <f t="shared" si="15"/>
        <v>0.11953091752539549</v>
      </c>
      <c r="E28" s="26">
        <f t="shared" si="15"/>
        <v>0.13242456781803313</v>
      </c>
      <c r="F28" s="26">
        <f t="shared" si="15"/>
        <v>0.14936595140048772</v>
      </c>
      <c r="G28" s="26">
        <f t="shared" si="15"/>
        <v>0.18991264505222535</v>
      </c>
      <c r="H28" s="26">
        <f t="shared" si="15"/>
        <v>0.23135380249120582</v>
      </c>
      <c r="I28" s="26">
        <f t="shared" si="15"/>
        <v>0.2564199335267894</v>
      </c>
      <c r="J28" s="26">
        <f t="shared" si="15"/>
        <v>0.2858455778696317</v>
      </c>
      <c r="K28" s="26">
        <f t="shared" si="15"/>
        <v>0.3017353421555299</v>
      </c>
      <c r="L28" s="26">
        <f t="shared" si="15"/>
        <v>0.32353383000977826</v>
      </c>
      <c r="M28" s="26">
        <f t="shared" si="15"/>
        <v>0.3426841836596052</v>
      </c>
      <c r="N28" s="26">
        <f t="shared" si="15"/>
        <v>0.3608608380667295</v>
      </c>
      <c r="O28" s="26">
        <f t="shared" si="15"/>
        <v>0.372658329088373</v>
      </c>
      <c r="P28" s="26">
        <f t="shared" si="15"/>
        <v>0.3916680000314324</v>
      </c>
      <c r="Q28" s="26">
        <f t="shared" si="15"/>
        <v>0.39244182815735756</v>
      </c>
      <c r="R28" s="26">
        <f t="shared" si="15"/>
        <v>0.4000200272811816</v>
      </c>
      <c r="S28" s="26">
        <f t="shared" si="15"/>
        <v>0.40648930306274744</v>
      </c>
      <c r="T28" s="26">
        <f t="shared" si="15"/>
        <v>0.4105264049807165</v>
      </c>
      <c r="U28" s="26">
        <f t="shared" si="15"/>
        <v>0.41095263350682054</v>
      </c>
      <c r="V28" s="26">
        <f t="shared" si="15"/>
        <v>0.41398609343303383</v>
      </c>
    </row>
    <row r="53" spans="2:22" ht="12.75" hidden="1">
      <c r="B53">
        <v>2012</v>
      </c>
      <c r="C53">
        <v>2013</v>
      </c>
      <c r="D53">
        <v>2014</v>
      </c>
      <c r="E53">
        <v>2015</v>
      </c>
      <c r="F53">
        <v>2016</v>
      </c>
      <c r="G53">
        <v>2017</v>
      </c>
      <c r="H53">
        <v>2018</v>
      </c>
      <c r="I53">
        <v>2019</v>
      </c>
      <c r="J53">
        <v>2020</v>
      </c>
      <c r="K53">
        <v>2021</v>
      </c>
      <c r="L53">
        <v>2022</v>
      </c>
      <c r="M53">
        <v>2023</v>
      </c>
      <c r="N53">
        <v>2024</v>
      </c>
      <c r="O53">
        <v>2025</v>
      </c>
      <c r="P53">
        <v>2026</v>
      </c>
      <c r="Q53">
        <v>2027</v>
      </c>
      <c r="R53">
        <v>2028</v>
      </c>
      <c r="S53">
        <v>2029</v>
      </c>
      <c r="T53">
        <v>2030</v>
      </c>
      <c r="U53">
        <v>2031</v>
      </c>
      <c r="V53">
        <v>2032</v>
      </c>
    </row>
    <row r="54" spans="1:22" ht="12.75" hidden="1">
      <c r="A54" t="s">
        <v>33</v>
      </c>
      <c r="B54" s="18">
        <v>84.93028</v>
      </c>
      <c r="C54" s="18">
        <v>80.89828</v>
      </c>
      <c r="D54" s="18">
        <v>82.23828</v>
      </c>
      <c r="E54" s="18">
        <v>78.20927999999999</v>
      </c>
      <c r="F54" s="18">
        <v>78.06728</v>
      </c>
      <c r="G54" s="18">
        <v>76.23728</v>
      </c>
      <c r="H54" s="18">
        <v>75.08028</v>
      </c>
      <c r="I54" s="18">
        <v>74.92528</v>
      </c>
      <c r="J54" s="18">
        <v>70.97228</v>
      </c>
      <c r="K54" s="18">
        <v>69.95428</v>
      </c>
      <c r="L54" s="18">
        <v>66.33427999999999</v>
      </c>
      <c r="M54" s="18">
        <v>62.06728</v>
      </c>
      <c r="N54" s="18">
        <v>58.91728</v>
      </c>
      <c r="O54" s="18">
        <v>57.52228</v>
      </c>
      <c r="P54" s="18">
        <v>53.29828</v>
      </c>
      <c r="Q54" s="18">
        <v>53.29828</v>
      </c>
      <c r="R54" s="18">
        <v>47.91428</v>
      </c>
      <c r="S54" s="18">
        <v>47.91428</v>
      </c>
      <c r="T54" s="18">
        <v>47.91428</v>
      </c>
      <c r="U54" s="18">
        <v>47.91428</v>
      </c>
      <c r="V54" s="18">
        <v>47.91428</v>
      </c>
    </row>
    <row r="55" ht="12.75" hidden="1"/>
    <row r="56" ht="12.75" hidden="1"/>
    <row r="57" spans="2:22" ht="12.75" hidden="1">
      <c r="B57" s="34">
        <v>75147.08</v>
      </c>
      <c r="C57" s="34">
        <v>71115.08</v>
      </c>
      <c r="D57" s="34">
        <v>72455.08</v>
      </c>
      <c r="E57" s="34">
        <v>68426.08</v>
      </c>
      <c r="F57" s="34">
        <v>68284.08</v>
      </c>
      <c r="G57" s="34">
        <v>66454.08</v>
      </c>
      <c r="H57" s="34">
        <v>65297.08</v>
      </c>
      <c r="I57" s="34">
        <v>65142.08</v>
      </c>
      <c r="J57" s="34">
        <v>61189.08</v>
      </c>
      <c r="K57" s="34">
        <v>60171.08</v>
      </c>
      <c r="L57" s="34">
        <v>56551.08</v>
      </c>
      <c r="M57" s="34">
        <v>52284.08</v>
      </c>
      <c r="N57" s="34">
        <v>49134.08</v>
      </c>
      <c r="O57" s="34">
        <v>47739.08</v>
      </c>
      <c r="P57" s="34">
        <v>43515.08</v>
      </c>
      <c r="Q57" s="34">
        <v>43515.08</v>
      </c>
      <c r="R57" s="34">
        <v>38131.08</v>
      </c>
      <c r="S57" s="34">
        <v>38131.08</v>
      </c>
      <c r="T57" s="34">
        <v>38131.08</v>
      </c>
      <c r="U57" s="34">
        <v>38131.08</v>
      </c>
      <c r="V57" s="34">
        <v>38131.08</v>
      </c>
    </row>
    <row r="58" spans="2:22" ht="12.75" hidden="1">
      <c r="B58" s="34">
        <v>9783.2</v>
      </c>
      <c r="C58" s="34">
        <v>9783.2</v>
      </c>
      <c r="D58" s="34">
        <v>9783.2</v>
      </c>
      <c r="E58" s="34">
        <v>9783.2</v>
      </c>
      <c r="F58" s="34">
        <v>9783.2</v>
      </c>
      <c r="G58" s="34">
        <v>9783.2</v>
      </c>
      <c r="H58" s="34">
        <v>9783.2</v>
      </c>
      <c r="I58" s="34">
        <v>9783.2</v>
      </c>
      <c r="J58" s="34">
        <v>9783.2</v>
      </c>
      <c r="K58" s="34">
        <v>9783.2</v>
      </c>
      <c r="L58" s="34">
        <v>9783.2</v>
      </c>
      <c r="M58" s="34">
        <v>9783.2</v>
      </c>
      <c r="N58" s="34">
        <v>9783.2</v>
      </c>
      <c r="O58" s="34">
        <v>9783.2</v>
      </c>
      <c r="P58" s="34">
        <v>9783.2</v>
      </c>
      <c r="Q58" s="34">
        <v>9783.2</v>
      </c>
      <c r="R58" s="34">
        <v>9783.2</v>
      </c>
      <c r="S58" s="34">
        <v>9783.2</v>
      </c>
      <c r="T58" s="34">
        <v>9783.2</v>
      </c>
      <c r="U58" s="34">
        <v>9783.2</v>
      </c>
      <c r="V58" s="34">
        <v>9783.2</v>
      </c>
    </row>
    <row r="59" spans="2:22" ht="12.75" hidden="1">
      <c r="B59" s="34">
        <f>B58+B57</f>
        <v>84930.28</v>
      </c>
      <c r="C59" s="34">
        <f aca="true" t="shared" si="16" ref="C59:V59">C58+C57</f>
        <v>80898.28</v>
      </c>
      <c r="D59" s="34">
        <f t="shared" si="16"/>
        <v>82238.28</v>
      </c>
      <c r="E59" s="34">
        <f t="shared" si="16"/>
        <v>78209.28</v>
      </c>
      <c r="F59" s="34">
        <f t="shared" si="16"/>
        <v>78067.28</v>
      </c>
      <c r="G59" s="34">
        <f t="shared" si="16"/>
        <v>76237.28</v>
      </c>
      <c r="H59" s="34">
        <f t="shared" si="16"/>
        <v>75080.28</v>
      </c>
      <c r="I59" s="34">
        <f t="shared" si="16"/>
        <v>74925.28</v>
      </c>
      <c r="J59" s="34">
        <f t="shared" si="16"/>
        <v>70972.28</v>
      </c>
      <c r="K59" s="34">
        <f t="shared" si="16"/>
        <v>69954.28</v>
      </c>
      <c r="L59" s="34">
        <f t="shared" si="16"/>
        <v>66334.28</v>
      </c>
      <c r="M59" s="34">
        <f t="shared" si="16"/>
        <v>62067.28</v>
      </c>
      <c r="N59" s="34">
        <f t="shared" si="16"/>
        <v>58917.28</v>
      </c>
      <c r="O59" s="34">
        <f t="shared" si="16"/>
        <v>57522.28</v>
      </c>
      <c r="P59" s="34">
        <f t="shared" si="16"/>
        <v>53298.28</v>
      </c>
      <c r="Q59" s="34">
        <f t="shared" si="16"/>
        <v>53298.28</v>
      </c>
      <c r="R59" s="34">
        <f t="shared" si="16"/>
        <v>47914.28</v>
      </c>
      <c r="S59" s="34">
        <f t="shared" si="16"/>
        <v>47914.28</v>
      </c>
      <c r="T59" s="34">
        <f t="shared" si="16"/>
        <v>47914.28</v>
      </c>
      <c r="U59" s="34">
        <f t="shared" si="16"/>
        <v>47914.28</v>
      </c>
      <c r="V59" s="34">
        <f t="shared" si="16"/>
        <v>47914.28</v>
      </c>
    </row>
    <row r="60" spans="2:22" ht="12.75" hidden="1">
      <c r="B60" s="18">
        <f>B59/10^3</f>
        <v>84.93028</v>
      </c>
      <c r="C60" s="18">
        <f aca="true" t="shared" si="17" ref="C60:V60">C59/10^3</f>
        <v>80.89828</v>
      </c>
      <c r="D60" s="18">
        <f t="shared" si="17"/>
        <v>82.23828</v>
      </c>
      <c r="E60" s="18">
        <f t="shared" si="17"/>
        <v>78.20927999999999</v>
      </c>
      <c r="F60" s="18">
        <f t="shared" si="17"/>
        <v>78.06728</v>
      </c>
      <c r="G60" s="18">
        <f t="shared" si="17"/>
        <v>76.23728</v>
      </c>
      <c r="H60" s="18">
        <f t="shared" si="17"/>
        <v>75.08028</v>
      </c>
      <c r="I60" s="18">
        <f t="shared" si="17"/>
        <v>74.92528</v>
      </c>
      <c r="J60" s="18">
        <f t="shared" si="17"/>
        <v>70.97228</v>
      </c>
      <c r="K60" s="18">
        <f t="shared" si="17"/>
        <v>69.95428</v>
      </c>
      <c r="L60" s="18">
        <f t="shared" si="17"/>
        <v>66.33427999999999</v>
      </c>
      <c r="M60" s="18">
        <f t="shared" si="17"/>
        <v>62.06728</v>
      </c>
      <c r="N60" s="18">
        <f t="shared" si="17"/>
        <v>58.91728</v>
      </c>
      <c r="O60" s="18">
        <f t="shared" si="17"/>
        <v>57.52228</v>
      </c>
      <c r="P60" s="18">
        <f t="shared" si="17"/>
        <v>53.29828</v>
      </c>
      <c r="Q60" s="18">
        <f t="shared" si="17"/>
        <v>53.29828</v>
      </c>
      <c r="R60" s="18">
        <f t="shared" si="17"/>
        <v>47.91428</v>
      </c>
      <c r="S60" s="18">
        <f t="shared" si="17"/>
        <v>47.91428</v>
      </c>
      <c r="T60" s="18">
        <f t="shared" si="17"/>
        <v>47.91428</v>
      </c>
      <c r="U60" s="18">
        <f t="shared" si="17"/>
        <v>47.91428</v>
      </c>
      <c r="V60" s="18">
        <f t="shared" si="17"/>
        <v>47.91428</v>
      </c>
    </row>
    <row r="62" spans="1:13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2.75">
      <c r="A63" s="36"/>
      <c r="B63" s="37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2.75">
      <c r="A64" s="36"/>
      <c r="B64" s="37"/>
      <c r="C64" s="35"/>
      <c r="D64" s="35"/>
      <c r="E64" s="35"/>
      <c r="F64" s="35"/>
      <c r="G64" s="35"/>
      <c r="H64" s="38"/>
      <c r="I64" s="39"/>
      <c r="J64" s="36"/>
      <c r="K64" s="35"/>
      <c r="L64" s="35"/>
      <c r="M64" s="35"/>
    </row>
    <row r="65" spans="1:13" ht="12.75">
      <c r="A65" s="36"/>
      <c r="B65" s="40"/>
      <c r="C65" s="35"/>
      <c r="D65" s="35"/>
      <c r="E65" s="35"/>
      <c r="F65" s="35"/>
      <c r="G65" s="35"/>
      <c r="H65" s="38"/>
      <c r="I65" s="39"/>
      <c r="J65" s="36"/>
      <c r="K65" s="35"/>
      <c r="L65" s="35"/>
      <c r="M65" s="35"/>
    </row>
    <row r="66" spans="1:13" ht="12.75">
      <c r="A66" s="36"/>
      <c r="B66" s="40"/>
      <c r="C66" s="35"/>
      <c r="D66" s="35"/>
      <c r="E66" s="35"/>
      <c r="F66" s="35"/>
      <c r="G66" s="35"/>
      <c r="H66" s="38"/>
      <c r="I66" s="39"/>
      <c r="J66" s="36"/>
      <c r="K66" s="35"/>
      <c r="L66" s="35"/>
      <c r="M66" s="35"/>
    </row>
    <row r="67" spans="1:13" ht="12.75">
      <c r="A67" s="36"/>
      <c r="B67" s="37"/>
      <c r="C67" s="35"/>
      <c r="D67" s="35"/>
      <c r="E67" s="35"/>
      <c r="F67" s="35"/>
      <c r="G67" s="35"/>
      <c r="H67" s="38"/>
      <c r="I67" s="39"/>
      <c r="J67" s="36"/>
      <c r="K67" s="35"/>
      <c r="L67" s="35"/>
      <c r="M67" s="35"/>
    </row>
    <row r="68" spans="1:13" ht="12.75">
      <c r="A68" s="36"/>
      <c r="B68" s="40"/>
      <c r="C68" s="35"/>
      <c r="D68" s="35"/>
      <c r="E68" s="35"/>
      <c r="F68" s="35"/>
      <c r="G68" s="35"/>
      <c r="H68" s="38"/>
      <c r="I68" s="39"/>
      <c r="J68" s="36"/>
      <c r="K68" s="35"/>
      <c r="L68" s="35"/>
      <c r="M68" s="35"/>
    </row>
    <row r="69" spans="1:13" ht="12.75">
      <c r="A69" s="36"/>
      <c r="B69" s="40"/>
      <c r="C69" s="35"/>
      <c r="D69" s="35"/>
      <c r="E69" s="35"/>
      <c r="F69" s="35"/>
      <c r="G69" s="35"/>
      <c r="H69" s="38"/>
      <c r="I69" s="39"/>
      <c r="J69" s="36"/>
      <c r="K69" s="35"/>
      <c r="L69" s="35"/>
      <c r="M69" s="35"/>
    </row>
    <row r="70" spans="1:13" ht="12.75">
      <c r="A70" s="36"/>
      <c r="B70" s="37"/>
      <c r="C70" s="35"/>
      <c r="D70" s="35"/>
      <c r="E70" s="35"/>
      <c r="F70" s="35"/>
      <c r="G70" s="35"/>
      <c r="H70" s="38"/>
      <c r="I70" s="39"/>
      <c r="J70" s="36"/>
      <c r="K70" s="35"/>
      <c r="L70" s="35"/>
      <c r="M70" s="35"/>
    </row>
    <row r="71" spans="1:13" ht="12.75">
      <c r="A71" s="36"/>
      <c r="B71" s="37"/>
      <c r="C71" s="35"/>
      <c r="D71" s="35"/>
      <c r="E71" s="35"/>
      <c r="F71" s="35"/>
      <c r="G71" s="35"/>
      <c r="H71" s="38"/>
      <c r="I71" s="39"/>
      <c r="J71" s="36"/>
      <c r="K71" s="35"/>
      <c r="L71" s="35"/>
      <c r="M71" s="35"/>
    </row>
    <row r="72" spans="1:13" ht="12.75">
      <c r="A72" s="36"/>
      <c r="B72" s="37"/>
      <c r="C72" s="35"/>
      <c r="D72" s="35"/>
      <c r="E72" s="35"/>
      <c r="F72" s="35"/>
      <c r="G72" s="35"/>
      <c r="H72" s="35"/>
      <c r="I72" s="41"/>
      <c r="J72" s="41"/>
      <c r="K72" s="35"/>
      <c r="L72" s="35"/>
      <c r="M72" s="35"/>
    </row>
    <row r="73" spans="1:13" ht="12.75">
      <c r="A73" s="36"/>
      <c r="B73" s="37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2.75">
      <c r="A74" s="36"/>
      <c r="B74" s="37"/>
      <c r="C74" s="35"/>
      <c r="D74" s="35"/>
      <c r="E74" s="35"/>
      <c r="F74" s="15"/>
      <c r="G74" s="35"/>
      <c r="H74" s="35"/>
      <c r="I74" s="35"/>
      <c r="J74" s="35"/>
      <c r="K74" s="35"/>
      <c r="L74" s="35"/>
      <c r="M74" s="35"/>
    </row>
    <row r="75" spans="1:13" ht="12.75">
      <c r="A75" s="36"/>
      <c r="B75" s="37"/>
      <c r="C75" s="35"/>
      <c r="D75" s="35"/>
      <c r="E75" s="35"/>
      <c r="F75" s="15"/>
      <c r="G75" s="35"/>
      <c r="H75" s="35"/>
      <c r="I75" s="35"/>
      <c r="J75" s="35"/>
      <c r="K75" s="35"/>
      <c r="L75" s="35"/>
      <c r="M75" s="35"/>
    </row>
    <row r="76" spans="1:13" ht="12.75">
      <c r="A76" s="36"/>
      <c r="B76" s="40"/>
      <c r="C76" s="35"/>
      <c r="D76" s="35"/>
      <c r="E76" s="35"/>
      <c r="F76" s="15"/>
      <c r="G76" s="35"/>
      <c r="H76" s="35"/>
      <c r="I76" s="35"/>
      <c r="J76" s="35"/>
      <c r="K76" s="35"/>
      <c r="L76" s="35"/>
      <c r="M76" s="35"/>
    </row>
    <row r="77" spans="1:13" ht="12.75">
      <c r="A77" s="36"/>
      <c r="B77" s="40"/>
      <c r="C77" s="35"/>
      <c r="D77" s="35"/>
      <c r="E77" s="35"/>
      <c r="F77" s="15"/>
      <c r="G77" s="35"/>
      <c r="H77" s="35"/>
      <c r="I77" s="35"/>
      <c r="J77" s="35"/>
      <c r="K77" s="35"/>
      <c r="L77" s="35"/>
      <c r="M77" s="35"/>
    </row>
    <row r="78" spans="1:13" ht="12.75">
      <c r="A78" s="36"/>
      <c r="B78" s="37"/>
      <c r="C78" s="35"/>
      <c r="D78" s="35"/>
      <c r="E78" s="35"/>
      <c r="F78" s="15"/>
      <c r="G78" s="35"/>
      <c r="H78" s="35"/>
      <c r="I78" s="35"/>
      <c r="J78" s="35"/>
      <c r="K78" s="35"/>
      <c r="L78" s="35"/>
      <c r="M78" s="35"/>
    </row>
    <row r="79" spans="1:13" ht="12.75">
      <c r="A79" s="36"/>
      <c r="B79" s="37"/>
      <c r="C79" s="35"/>
      <c r="D79" s="35"/>
      <c r="E79" s="35"/>
      <c r="F79" s="15"/>
      <c r="G79" s="35"/>
      <c r="H79" s="35"/>
      <c r="I79" s="35"/>
      <c r="J79" s="35"/>
      <c r="K79" s="35"/>
      <c r="L79" s="35"/>
      <c r="M79" s="35"/>
    </row>
    <row r="80" spans="1:13" ht="12.75">
      <c r="A80" s="36"/>
      <c r="B80" s="40"/>
      <c r="C80" s="35"/>
      <c r="D80" s="35"/>
      <c r="E80" s="35"/>
      <c r="F80" s="15"/>
      <c r="G80" s="35"/>
      <c r="H80" s="35"/>
      <c r="I80" s="35"/>
      <c r="J80" s="35"/>
      <c r="K80" s="35"/>
      <c r="L80" s="35"/>
      <c r="M80" s="35"/>
    </row>
    <row r="81" spans="1:13" ht="12.75">
      <c r="A81" s="36"/>
      <c r="B81" s="40"/>
      <c r="C81" s="35"/>
      <c r="D81" s="35"/>
      <c r="E81" s="35"/>
      <c r="F81" s="15"/>
      <c r="G81" s="35"/>
      <c r="H81" s="35"/>
      <c r="I81" s="35"/>
      <c r="J81" s="35"/>
      <c r="K81" s="35"/>
      <c r="L81" s="35"/>
      <c r="M81" s="35"/>
    </row>
    <row r="82" spans="1:13" ht="12.75">
      <c r="A82" s="36"/>
      <c r="B82" s="40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2.75">
      <c r="A83" s="36"/>
      <c r="B83" s="40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2.75">
      <c r="A84" s="36"/>
      <c r="B84" s="40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2.75">
      <c r="A85" s="36"/>
      <c r="B85" s="40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2.75">
      <c r="A86" s="36"/>
      <c r="B86" s="37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2.75">
      <c r="A87" s="36"/>
      <c r="B87" s="37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2.75">
      <c r="A88" s="36"/>
      <c r="B88" s="37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2.75">
      <c r="A89" s="36"/>
      <c r="B89" s="37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2.75">
      <c r="A90" s="36"/>
      <c r="B90" s="40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</sheetData>
  <hyperlinks>
    <hyperlink ref="C1" location="Menu!A1" display="Back To Menu"/>
  </hyperlinks>
  <printOptions/>
  <pageMargins left="0.75" right="0.75" top="1" bottom="1" header="0.5" footer="0.5"/>
  <pageSetup orientation="portrait" paperSize="9"/>
  <ignoredErrors>
    <ignoredError sqref="B12:T12 U12:V12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1"/>
  <sheetViews>
    <sheetView showGridLines="0" zoomScale="80" zoomScaleNormal="80" workbookViewId="0" topLeftCell="A1">
      <selection activeCell="C1" sqref="C1"/>
    </sheetView>
  </sheetViews>
  <sheetFormatPr defaultColWidth="9.140625" defaultRowHeight="12.75"/>
  <cols>
    <col min="1" max="1" width="44.140625" style="0" bestFit="1" customWidth="1"/>
  </cols>
  <sheetData>
    <row r="1" spans="1:3" ht="12.75">
      <c r="A1" s="7" t="s">
        <v>58</v>
      </c>
      <c r="B1" s="7"/>
      <c r="C1" s="63" t="s">
        <v>46</v>
      </c>
    </row>
    <row r="2" ht="13.5" thickBot="1"/>
    <row r="3" spans="1:22" ht="12.75">
      <c r="A3" s="1" t="s">
        <v>14</v>
      </c>
      <c r="B3" s="2">
        <v>2012</v>
      </c>
      <c r="C3" s="3">
        <v>2013</v>
      </c>
      <c r="D3" s="2">
        <v>2014</v>
      </c>
      <c r="E3" s="3">
        <v>2015</v>
      </c>
      <c r="F3" s="2">
        <v>2016</v>
      </c>
      <c r="G3" s="3">
        <v>2017</v>
      </c>
      <c r="H3" s="2">
        <v>2018</v>
      </c>
      <c r="I3" s="3">
        <v>2019</v>
      </c>
      <c r="J3" s="2">
        <v>2020</v>
      </c>
      <c r="K3" s="3">
        <v>2021</v>
      </c>
      <c r="L3" s="2">
        <v>2022</v>
      </c>
      <c r="M3" s="3">
        <v>2023</v>
      </c>
      <c r="N3" s="2">
        <v>2024</v>
      </c>
      <c r="O3" s="3">
        <v>2025</v>
      </c>
      <c r="P3" s="2">
        <v>2026</v>
      </c>
      <c r="Q3" s="3">
        <v>2027</v>
      </c>
      <c r="R3" s="2">
        <v>2028</v>
      </c>
      <c r="S3" s="3">
        <v>2029</v>
      </c>
      <c r="T3" s="2">
        <v>2030</v>
      </c>
      <c r="U3" s="3">
        <v>2031</v>
      </c>
      <c r="V3" s="2">
        <v>2032</v>
      </c>
    </row>
    <row r="4" spans="1:22" ht="12.75">
      <c r="A4" s="8" t="s">
        <v>5</v>
      </c>
      <c r="B4" s="33">
        <v>9946</v>
      </c>
      <c r="C4" s="33">
        <v>9946</v>
      </c>
      <c r="D4" s="33">
        <v>9456</v>
      </c>
      <c r="E4" s="33">
        <v>9456</v>
      </c>
      <c r="F4" s="33">
        <v>9456</v>
      </c>
      <c r="G4" s="33">
        <v>9456</v>
      </c>
      <c r="H4" s="33">
        <v>9456</v>
      </c>
      <c r="I4" s="33">
        <v>7046</v>
      </c>
      <c r="J4" s="33">
        <v>8716</v>
      </c>
      <c r="K4" s="33">
        <v>7581</v>
      </c>
      <c r="L4" s="33">
        <v>9251</v>
      </c>
      <c r="M4" s="33">
        <v>9370</v>
      </c>
      <c r="N4" s="33">
        <v>11040</v>
      </c>
      <c r="O4" s="33">
        <v>13840</v>
      </c>
      <c r="P4" s="33">
        <v>15510</v>
      </c>
      <c r="Q4" s="33">
        <v>17110</v>
      </c>
      <c r="R4" s="33">
        <v>16362</v>
      </c>
      <c r="S4" s="33">
        <v>16362</v>
      </c>
      <c r="T4" s="33">
        <v>16362</v>
      </c>
      <c r="U4" s="33">
        <v>17962</v>
      </c>
      <c r="V4" s="33">
        <v>17962</v>
      </c>
    </row>
    <row r="5" spans="1:22" ht="12.75">
      <c r="A5" s="8" t="s">
        <v>1</v>
      </c>
      <c r="B5" s="33">
        <v>24735</v>
      </c>
      <c r="C5" s="33">
        <v>20776</v>
      </c>
      <c r="D5" s="33">
        <v>20776</v>
      </c>
      <c r="E5" s="33">
        <v>19800</v>
      </c>
      <c r="F5" s="33">
        <v>19800</v>
      </c>
      <c r="G5" s="33">
        <v>19800</v>
      </c>
      <c r="H5" s="33">
        <v>19800</v>
      </c>
      <c r="I5" s="33">
        <v>19800</v>
      </c>
      <c r="J5" s="33">
        <v>19800</v>
      </c>
      <c r="K5" s="33">
        <v>18832</v>
      </c>
      <c r="L5" s="33">
        <v>15316</v>
      </c>
      <c r="M5" s="33">
        <v>13018</v>
      </c>
      <c r="N5" s="33">
        <v>13018</v>
      </c>
      <c r="O5" s="33">
        <v>12042.5</v>
      </c>
      <c r="P5" s="33">
        <v>12042.5</v>
      </c>
      <c r="Q5" s="33">
        <v>12042.5</v>
      </c>
      <c r="R5" s="33">
        <v>12042.5</v>
      </c>
      <c r="S5" s="33">
        <v>12042.5</v>
      </c>
      <c r="T5" s="33">
        <v>12042.5</v>
      </c>
      <c r="U5" s="33">
        <v>12842.5</v>
      </c>
      <c r="V5" s="33">
        <v>12842.5</v>
      </c>
    </row>
    <row r="6" spans="1:22" ht="15" customHeight="1">
      <c r="A6" s="8" t="s">
        <v>2</v>
      </c>
      <c r="B6" s="33">
        <v>31472</v>
      </c>
      <c r="C6" s="33">
        <v>32074</v>
      </c>
      <c r="D6" s="33">
        <v>31932</v>
      </c>
      <c r="E6" s="33">
        <v>34714</v>
      </c>
      <c r="F6" s="33">
        <v>35184</v>
      </c>
      <c r="G6" s="33">
        <v>34340</v>
      </c>
      <c r="H6" s="33">
        <v>33183</v>
      </c>
      <c r="I6" s="33">
        <v>35329</v>
      </c>
      <c r="J6" s="33">
        <v>34033</v>
      </c>
      <c r="K6" s="33">
        <v>34503</v>
      </c>
      <c r="L6" s="33">
        <v>35453</v>
      </c>
      <c r="M6" s="33">
        <v>37853</v>
      </c>
      <c r="N6" s="33">
        <v>36403</v>
      </c>
      <c r="O6" s="33">
        <v>34753</v>
      </c>
      <c r="P6" s="33">
        <v>34753</v>
      </c>
      <c r="Q6" s="33">
        <v>34345</v>
      </c>
      <c r="R6" s="33">
        <v>36345</v>
      </c>
      <c r="S6" s="33">
        <v>36345</v>
      </c>
      <c r="T6" s="33">
        <v>36345</v>
      </c>
      <c r="U6" s="33">
        <v>36345</v>
      </c>
      <c r="V6" s="33">
        <v>36965</v>
      </c>
    </row>
    <row r="7" spans="1:22" ht="12.75">
      <c r="A7" s="8" t="s">
        <v>7</v>
      </c>
      <c r="B7" s="33">
        <v>2242</v>
      </c>
      <c r="C7" s="33">
        <v>3389</v>
      </c>
      <c r="D7" s="33">
        <v>4125</v>
      </c>
      <c r="E7" s="33">
        <v>4607</v>
      </c>
      <c r="F7" s="33">
        <v>5702</v>
      </c>
      <c r="G7" s="33">
        <v>8992</v>
      </c>
      <c r="H7" s="33">
        <v>13728</v>
      </c>
      <c r="I7" s="33">
        <v>18524</v>
      </c>
      <c r="J7" s="33">
        <v>23720</v>
      </c>
      <c r="K7" s="33">
        <v>29082</v>
      </c>
      <c r="L7" s="33">
        <v>33622</v>
      </c>
      <c r="M7" s="33">
        <v>36992</v>
      </c>
      <c r="N7" s="33">
        <v>40317</v>
      </c>
      <c r="O7" s="33">
        <v>42842</v>
      </c>
      <c r="P7" s="33">
        <v>44742</v>
      </c>
      <c r="Q7" s="33">
        <v>45742</v>
      </c>
      <c r="R7" s="33">
        <v>46742</v>
      </c>
      <c r="S7" s="33">
        <v>47742</v>
      </c>
      <c r="T7" s="33">
        <v>48742</v>
      </c>
      <c r="U7" s="33">
        <v>49742</v>
      </c>
      <c r="V7" s="33">
        <v>50742</v>
      </c>
    </row>
    <row r="8" spans="1:22" ht="12.75">
      <c r="A8" s="8" t="s">
        <v>8</v>
      </c>
      <c r="B8" s="33">
        <v>3105.6</v>
      </c>
      <c r="C8" s="33">
        <v>3392.3</v>
      </c>
      <c r="D8" s="33">
        <v>3809.2</v>
      </c>
      <c r="E8" s="33">
        <v>4744.9</v>
      </c>
      <c r="F8" s="33">
        <v>5997</v>
      </c>
      <c r="G8" s="33">
        <v>7706</v>
      </c>
      <c r="H8" s="33">
        <v>8804.75</v>
      </c>
      <c r="I8" s="33">
        <v>9129.75</v>
      </c>
      <c r="J8" s="33">
        <v>9229.75</v>
      </c>
      <c r="K8" s="33">
        <v>9446.75</v>
      </c>
      <c r="L8" s="33">
        <v>9546.75</v>
      </c>
      <c r="M8" s="33">
        <v>9821.75</v>
      </c>
      <c r="N8" s="33">
        <v>10056.75</v>
      </c>
      <c r="O8" s="33">
        <v>10691.75</v>
      </c>
      <c r="P8" s="33">
        <v>11326.75</v>
      </c>
      <c r="Q8" s="33">
        <v>11961.75</v>
      </c>
      <c r="R8" s="33">
        <v>12396.75</v>
      </c>
      <c r="S8" s="33">
        <v>12831.75</v>
      </c>
      <c r="T8" s="33">
        <v>12866.75</v>
      </c>
      <c r="U8" s="33">
        <v>13101.75</v>
      </c>
      <c r="V8" s="33">
        <v>13336.75</v>
      </c>
    </row>
    <row r="9" spans="1:22" ht="12.75">
      <c r="A9" s="8" t="s">
        <v>9</v>
      </c>
      <c r="B9" s="33">
        <v>1920.68</v>
      </c>
      <c r="C9" s="33">
        <v>1972.68</v>
      </c>
      <c r="D9" s="33">
        <v>2422.68</v>
      </c>
      <c r="E9" s="33">
        <v>2742.68</v>
      </c>
      <c r="F9" s="33">
        <v>2742.68</v>
      </c>
      <c r="G9" s="33">
        <v>3347.68</v>
      </c>
      <c r="H9" s="33">
        <v>3754.68</v>
      </c>
      <c r="I9" s="33">
        <v>3949.68</v>
      </c>
      <c r="J9" s="33">
        <v>4183.68</v>
      </c>
      <c r="K9" s="33">
        <v>4757.68</v>
      </c>
      <c r="L9" s="33">
        <v>4941.18</v>
      </c>
      <c r="M9" s="33">
        <v>5230.68</v>
      </c>
      <c r="N9" s="33">
        <v>5430.68</v>
      </c>
      <c r="O9" s="33">
        <v>5950.68</v>
      </c>
      <c r="P9" s="33">
        <v>6150.68</v>
      </c>
      <c r="Q9" s="33">
        <v>6350.68</v>
      </c>
      <c r="R9" s="33">
        <v>6570.68</v>
      </c>
      <c r="S9" s="33">
        <v>6990.68</v>
      </c>
      <c r="T9" s="33">
        <v>7400.68</v>
      </c>
      <c r="U9" s="33">
        <v>7550.68</v>
      </c>
      <c r="V9" s="33">
        <v>7700.68</v>
      </c>
    </row>
    <row r="10" spans="1:22" ht="12.75">
      <c r="A10" s="8" t="s">
        <v>4</v>
      </c>
      <c r="B10" s="33">
        <v>4188</v>
      </c>
      <c r="C10" s="33">
        <v>4188</v>
      </c>
      <c r="D10" s="33">
        <v>4188</v>
      </c>
      <c r="E10" s="33">
        <v>4188</v>
      </c>
      <c r="F10" s="33">
        <v>4188</v>
      </c>
      <c r="G10" s="33">
        <v>4188</v>
      </c>
      <c r="H10" s="33">
        <v>5188</v>
      </c>
      <c r="I10" s="33">
        <v>5188</v>
      </c>
      <c r="J10" s="33">
        <v>6588</v>
      </c>
      <c r="K10" s="33">
        <v>6588</v>
      </c>
      <c r="L10" s="33">
        <v>7588</v>
      </c>
      <c r="M10" s="33">
        <v>7588</v>
      </c>
      <c r="N10" s="33">
        <v>8588</v>
      </c>
      <c r="O10" s="33">
        <v>8588</v>
      </c>
      <c r="P10" s="33">
        <v>11588</v>
      </c>
      <c r="Q10" s="33">
        <v>11588</v>
      </c>
      <c r="R10" s="33">
        <v>11588</v>
      </c>
      <c r="S10" s="33">
        <v>11588</v>
      </c>
      <c r="T10" s="33">
        <v>11588</v>
      </c>
      <c r="U10" s="33">
        <v>11588</v>
      </c>
      <c r="V10" s="33">
        <v>11588</v>
      </c>
    </row>
    <row r="11" spans="1:22" ht="12.75">
      <c r="A11" s="8" t="s">
        <v>11</v>
      </c>
      <c r="B11" s="33">
        <v>7329</v>
      </c>
      <c r="C11" s="33">
        <v>6654</v>
      </c>
      <c r="D11" s="33">
        <v>6654</v>
      </c>
      <c r="E11" s="33">
        <v>3559</v>
      </c>
      <c r="F11" s="33">
        <v>3559</v>
      </c>
      <c r="G11" s="33">
        <v>3559</v>
      </c>
      <c r="H11" s="33">
        <v>3559</v>
      </c>
      <c r="I11" s="33">
        <v>3559</v>
      </c>
      <c r="J11" s="33">
        <v>4159</v>
      </c>
      <c r="K11" s="33">
        <v>4109</v>
      </c>
      <c r="L11" s="33">
        <v>4018</v>
      </c>
      <c r="M11" s="33">
        <v>3984</v>
      </c>
      <c r="N11" s="33">
        <v>3984</v>
      </c>
      <c r="O11" s="33">
        <v>3950</v>
      </c>
      <c r="P11" s="33">
        <v>3950</v>
      </c>
      <c r="Q11" s="33">
        <v>3950</v>
      </c>
      <c r="R11" s="33">
        <v>3950</v>
      </c>
      <c r="S11" s="33">
        <v>3950</v>
      </c>
      <c r="T11" s="33">
        <v>3950</v>
      </c>
      <c r="U11" s="33">
        <v>3950</v>
      </c>
      <c r="V11" s="33">
        <v>3950</v>
      </c>
    </row>
    <row r="12" spans="1:22" ht="12.75">
      <c r="A12" s="11" t="s">
        <v>6</v>
      </c>
      <c r="B12" s="10">
        <f aca="true" t="shared" si="0" ref="B12:T12">SUM(B4:B11)</f>
        <v>84938.28</v>
      </c>
      <c r="C12" s="10">
        <f t="shared" si="0"/>
        <v>82391.98</v>
      </c>
      <c r="D12" s="10">
        <f t="shared" si="0"/>
        <v>83362.87999999999</v>
      </c>
      <c r="E12" s="10">
        <f t="shared" si="0"/>
        <v>83811.57999999999</v>
      </c>
      <c r="F12" s="10">
        <f t="shared" si="0"/>
        <v>86628.68</v>
      </c>
      <c r="G12" s="10">
        <f t="shared" si="0"/>
        <v>91388.68</v>
      </c>
      <c r="H12" s="10">
        <f t="shared" si="0"/>
        <v>97473.43</v>
      </c>
      <c r="I12" s="10">
        <f t="shared" si="0"/>
        <v>102525.43</v>
      </c>
      <c r="J12" s="10">
        <f t="shared" si="0"/>
        <v>110429.43</v>
      </c>
      <c r="K12" s="10">
        <f t="shared" si="0"/>
        <v>114899.43</v>
      </c>
      <c r="L12" s="10">
        <f t="shared" si="0"/>
        <v>119735.93</v>
      </c>
      <c r="M12" s="10">
        <f t="shared" si="0"/>
        <v>123857.43</v>
      </c>
      <c r="N12" s="10">
        <f t="shared" si="0"/>
        <v>128837.43</v>
      </c>
      <c r="O12" s="10">
        <f t="shared" si="0"/>
        <v>132657.93</v>
      </c>
      <c r="P12" s="10">
        <f t="shared" si="0"/>
        <v>140062.93</v>
      </c>
      <c r="Q12" s="10">
        <f t="shared" si="0"/>
        <v>143089.93</v>
      </c>
      <c r="R12" s="10">
        <f t="shared" si="0"/>
        <v>145996.93</v>
      </c>
      <c r="S12" s="10">
        <f t="shared" si="0"/>
        <v>147851.93</v>
      </c>
      <c r="T12" s="10">
        <f t="shared" si="0"/>
        <v>149296.93</v>
      </c>
      <c r="U12" s="10">
        <f>SUM(U4:U11)</f>
        <v>153081.93</v>
      </c>
      <c r="V12" s="10">
        <f>SUM(V4:V11)</f>
        <v>155086.93</v>
      </c>
    </row>
    <row r="13" spans="1:22" ht="12.75">
      <c r="A13" s="11" t="s">
        <v>12</v>
      </c>
      <c r="B13" s="10">
        <v>57583.71442900334</v>
      </c>
      <c r="C13" s="10">
        <v>58104.581917734424</v>
      </c>
      <c r="D13" s="10">
        <v>58585.00504623946</v>
      </c>
      <c r="E13" s="10">
        <v>58789.512765091546</v>
      </c>
      <c r="F13" s="10">
        <v>59051.64391054724</v>
      </c>
      <c r="G13" s="10">
        <v>59030.55592717983</v>
      </c>
      <c r="H13" s="10">
        <v>58820.98006519047</v>
      </c>
      <c r="I13" s="10">
        <v>58838.27474473131</v>
      </c>
      <c r="J13" s="10">
        <v>58510.65009993521</v>
      </c>
      <c r="K13" s="10">
        <v>58385.422290314</v>
      </c>
      <c r="L13" s="10">
        <v>58561.802466317386</v>
      </c>
      <c r="M13" s="10">
        <v>58773.376869401836</v>
      </c>
      <c r="N13" s="10">
        <v>59419.39188482947</v>
      </c>
      <c r="O13" s="10">
        <v>60270.19376708724</v>
      </c>
      <c r="P13" s="10">
        <v>61255.41439304221</v>
      </c>
      <c r="Q13" s="10">
        <v>62358.432475963746</v>
      </c>
      <c r="R13" s="10">
        <v>63553.8991445075</v>
      </c>
      <c r="S13" s="10">
        <v>64548.75453837451</v>
      </c>
      <c r="T13" s="10">
        <v>65702.22093681716</v>
      </c>
      <c r="U13" s="10">
        <v>66543.9</v>
      </c>
      <c r="V13" s="10">
        <v>67557</v>
      </c>
    </row>
    <row r="14" ht="13.5" thickBot="1"/>
    <row r="15" spans="1:22" ht="12.75">
      <c r="A15" s="1" t="s">
        <v>14</v>
      </c>
      <c r="B15" s="9">
        <f aca="true" t="shared" si="1" ref="B15:T15">B3</f>
        <v>2012</v>
      </c>
      <c r="C15" s="9">
        <f t="shared" si="1"/>
        <v>2013</v>
      </c>
      <c r="D15" s="9">
        <f t="shared" si="1"/>
        <v>2014</v>
      </c>
      <c r="E15" s="9">
        <f t="shared" si="1"/>
        <v>2015</v>
      </c>
      <c r="F15" s="9">
        <f t="shared" si="1"/>
        <v>2016</v>
      </c>
      <c r="G15" s="9">
        <f t="shared" si="1"/>
        <v>2017</v>
      </c>
      <c r="H15" s="9">
        <f t="shared" si="1"/>
        <v>2018</v>
      </c>
      <c r="I15" s="9">
        <f t="shared" si="1"/>
        <v>2019</v>
      </c>
      <c r="J15" s="9">
        <f t="shared" si="1"/>
        <v>2020</v>
      </c>
      <c r="K15" s="9">
        <f t="shared" si="1"/>
        <v>2021</v>
      </c>
      <c r="L15" s="9">
        <f t="shared" si="1"/>
        <v>2022</v>
      </c>
      <c r="M15" s="9">
        <f t="shared" si="1"/>
        <v>2023</v>
      </c>
      <c r="N15" s="9">
        <f t="shared" si="1"/>
        <v>2024</v>
      </c>
      <c r="O15" s="9">
        <f t="shared" si="1"/>
        <v>2025</v>
      </c>
      <c r="P15" s="9">
        <f t="shared" si="1"/>
        <v>2026</v>
      </c>
      <c r="Q15" s="9">
        <f t="shared" si="1"/>
        <v>2027</v>
      </c>
      <c r="R15" s="9">
        <f t="shared" si="1"/>
        <v>2028</v>
      </c>
      <c r="S15" s="9">
        <f t="shared" si="1"/>
        <v>2029</v>
      </c>
      <c r="T15" s="9">
        <f t="shared" si="1"/>
        <v>2030</v>
      </c>
      <c r="U15" s="9">
        <f>U3</f>
        <v>2031</v>
      </c>
      <c r="V15" s="9">
        <f>V3</f>
        <v>2032</v>
      </c>
    </row>
    <row r="16" spans="1:23" ht="12.75">
      <c r="A16" s="8" t="str">
        <f aca="true" t="shared" si="2" ref="A16:A25">A4</f>
        <v>Nuclear</v>
      </c>
      <c r="B16" s="13">
        <f aca="true" t="shared" si="3" ref="B16:T16">B4/10^3</f>
        <v>9.946</v>
      </c>
      <c r="C16" s="13">
        <f t="shared" si="3"/>
        <v>9.946</v>
      </c>
      <c r="D16" s="13">
        <f t="shared" si="3"/>
        <v>9.456</v>
      </c>
      <c r="E16" s="13">
        <f t="shared" si="3"/>
        <v>9.456</v>
      </c>
      <c r="F16" s="13">
        <f t="shared" si="3"/>
        <v>9.456</v>
      </c>
      <c r="G16" s="13">
        <f t="shared" si="3"/>
        <v>9.456</v>
      </c>
      <c r="H16" s="13">
        <f t="shared" si="3"/>
        <v>9.456</v>
      </c>
      <c r="I16" s="13">
        <f t="shared" si="3"/>
        <v>7.046</v>
      </c>
      <c r="J16" s="13">
        <f t="shared" si="3"/>
        <v>8.716</v>
      </c>
      <c r="K16" s="13">
        <f t="shared" si="3"/>
        <v>7.581</v>
      </c>
      <c r="L16" s="13">
        <f t="shared" si="3"/>
        <v>9.251</v>
      </c>
      <c r="M16" s="13">
        <f t="shared" si="3"/>
        <v>9.37</v>
      </c>
      <c r="N16" s="13">
        <f t="shared" si="3"/>
        <v>11.04</v>
      </c>
      <c r="O16" s="13">
        <f t="shared" si="3"/>
        <v>13.84</v>
      </c>
      <c r="P16" s="13">
        <f t="shared" si="3"/>
        <v>15.51</v>
      </c>
      <c r="Q16" s="13">
        <f t="shared" si="3"/>
        <v>17.11</v>
      </c>
      <c r="R16" s="13">
        <f t="shared" si="3"/>
        <v>16.362</v>
      </c>
      <c r="S16" s="13">
        <f t="shared" si="3"/>
        <v>16.362</v>
      </c>
      <c r="T16" s="13">
        <f t="shared" si="3"/>
        <v>16.362</v>
      </c>
      <c r="U16" s="13">
        <f aca="true" t="shared" si="4" ref="U16:V25">U4/10^3</f>
        <v>17.962</v>
      </c>
      <c r="V16" s="13">
        <f t="shared" si="4"/>
        <v>17.962</v>
      </c>
      <c r="W16" s="18">
        <f>V16-B16</f>
        <v>8.016</v>
      </c>
    </row>
    <row r="17" spans="1:22" ht="12.75">
      <c r="A17" s="8" t="str">
        <f t="shared" si="2"/>
        <v>Coal</v>
      </c>
      <c r="B17" s="13">
        <f aca="true" t="shared" si="5" ref="B17:T17">B5/10^3</f>
        <v>24.735</v>
      </c>
      <c r="C17" s="13">
        <f t="shared" si="5"/>
        <v>20.776</v>
      </c>
      <c r="D17" s="13">
        <f t="shared" si="5"/>
        <v>20.776</v>
      </c>
      <c r="E17" s="13">
        <f t="shared" si="5"/>
        <v>19.8</v>
      </c>
      <c r="F17" s="13">
        <f t="shared" si="5"/>
        <v>19.8</v>
      </c>
      <c r="G17" s="13">
        <f t="shared" si="5"/>
        <v>19.8</v>
      </c>
      <c r="H17" s="13">
        <f t="shared" si="5"/>
        <v>19.8</v>
      </c>
      <c r="I17" s="13">
        <f t="shared" si="5"/>
        <v>19.8</v>
      </c>
      <c r="J17" s="13">
        <f t="shared" si="5"/>
        <v>19.8</v>
      </c>
      <c r="K17" s="13">
        <f t="shared" si="5"/>
        <v>18.832</v>
      </c>
      <c r="L17" s="13">
        <f t="shared" si="5"/>
        <v>15.316</v>
      </c>
      <c r="M17" s="13">
        <f t="shared" si="5"/>
        <v>13.018</v>
      </c>
      <c r="N17" s="13">
        <f t="shared" si="5"/>
        <v>13.018</v>
      </c>
      <c r="O17" s="13">
        <f t="shared" si="5"/>
        <v>12.0425</v>
      </c>
      <c r="P17" s="13">
        <f t="shared" si="5"/>
        <v>12.0425</v>
      </c>
      <c r="Q17" s="13">
        <f t="shared" si="5"/>
        <v>12.0425</v>
      </c>
      <c r="R17" s="13">
        <f t="shared" si="5"/>
        <v>12.0425</v>
      </c>
      <c r="S17" s="13">
        <f t="shared" si="5"/>
        <v>12.0425</v>
      </c>
      <c r="T17" s="13">
        <f t="shared" si="5"/>
        <v>12.0425</v>
      </c>
      <c r="U17" s="13">
        <f t="shared" si="4"/>
        <v>12.8425</v>
      </c>
      <c r="V17" s="13">
        <f t="shared" si="4"/>
        <v>12.8425</v>
      </c>
    </row>
    <row r="18" spans="1:22" ht="12.75">
      <c r="A18" s="8" t="str">
        <f t="shared" si="2"/>
        <v>Gas / CHP</v>
      </c>
      <c r="B18" s="13">
        <f aca="true" t="shared" si="6" ref="B18:T18">B6/10^3</f>
        <v>31.472</v>
      </c>
      <c r="C18" s="13">
        <f t="shared" si="6"/>
        <v>32.074</v>
      </c>
      <c r="D18" s="13">
        <f t="shared" si="6"/>
        <v>31.932</v>
      </c>
      <c r="E18" s="13">
        <f t="shared" si="6"/>
        <v>34.714</v>
      </c>
      <c r="F18" s="13">
        <f t="shared" si="6"/>
        <v>35.184</v>
      </c>
      <c r="G18" s="13">
        <f t="shared" si="6"/>
        <v>34.34</v>
      </c>
      <c r="H18" s="13">
        <f t="shared" si="6"/>
        <v>33.183</v>
      </c>
      <c r="I18" s="13">
        <f t="shared" si="6"/>
        <v>35.329</v>
      </c>
      <c r="J18" s="13">
        <f t="shared" si="6"/>
        <v>34.033</v>
      </c>
      <c r="K18" s="13">
        <f t="shared" si="6"/>
        <v>34.503</v>
      </c>
      <c r="L18" s="13">
        <f t="shared" si="6"/>
        <v>35.453</v>
      </c>
      <c r="M18" s="13">
        <f t="shared" si="6"/>
        <v>37.853</v>
      </c>
      <c r="N18" s="13">
        <f t="shared" si="6"/>
        <v>36.403</v>
      </c>
      <c r="O18" s="13">
        <f t="shared" si="6"/>
        <v>34.753</v>
      </c>
      <c r="P18" s="13">
        <f t="shared" si="6"/>
        <v>34.753</v>
      </c>
      <c r="Q18" s="13">
        <f t="shared" si="6"/>
        <v>34.345</v>
      </c>
      <c r="R18" s="13">
        <f t="shared" si="6"/>
        <v>36.345</v>
      </c>
      <c r="S18" s="13">
        <f t="shared" si="6"/>
        <v>36.345</v>
      </c>
      <c r="T18" s="13">
        <f t="shared" si="6"/>
        <v>36.345</v>
      </c>
      <c r="U18" s="13">
        <f t="shared" si="4"/>
        <v>36.345</v>
      </c>
      <c r="V18" s="13">
        <f t="shared" si="4"/>
        <v>36.965</v>
      </c>
    </row>
    <row r="19" spans="1:22" ht="12.75">
      <c r="A19" s="8" t="str">
        <f t="shared" si="2"/>
        <v>Offshore Wind</v>
      </c>
      <c r="B19" s="13">
        <f aca="true" t="shared" si="7" ref="B19:T19">B7/10^3</f>
        <v>2.242</v>
      </c>
      <c r="C19" s="13">
        <f t="shared" si="7"/>
        <v>3.389</v>
      </c>
      <c r="D19" s="13">
        <f t="shared" si="7"/>
        <v>4.125</v>
      </c>
      <c r="E19" s="13">
        <f t="shared" si="7"/>
        <v>4.607</v>
      </c>
      <c r="F19" s="13">
        <f t="shared" si="7"/>
        <v>5.702</v>
      </c>
      <c r="G19" s="13">
        <f t="shared" si="7"/>
        <v>8.992</v>
      </c>
      <c r="H19" s="13">
        <f t="shared" si="7"/>
        <v>13.728</v>
      </c>
      <c r="I19" s="13">
        <f t="shared" si="7"/>
        <v>18.524</v>
      </c>
      <c r="J19" s="13">
        <f t="shared" si="7"/>
        <v>23.72</v>
      </c>
      <c r="K19" s="13">
        <f t="shared" si="7"/>
        <v>29.082</v>
      </c>
      <c r="L19" s="13">
        <f t="shared" si="7"/>
        <v>33.622</v>
      </c>
      <c r="M19" s="13">
        <f t="shared" si="7"/>
        <v>36.992</v>
      </c>
      <c r="N19" s="13">
        <f t="shared" si="7"/>
        <v>40.317</v>
      </c>
      <c r="O19" s="13">
        <f t="shared" si="7"/>
        <v>42.842</v>
      </c>
      <c r="P19" s="13">
        <f t="shared" si="7"/>
        <v>44.742</v>
      </c>
      <c r="Q19" s="13">
        <f t="shared" si="7"/>
        <v>45.742</v>
      </c>
      <c r="R19" s="13">
        <f t="shared" si="7"/>
        <v>46.742</v>
      </c>
      <c r="S19" s="13">
        <f t="shared" si="7"/>
        <v>47.742</v>
      </c>
      <c r="T19" s="13">
        <f t="shared" si="7"/>
        <v>48.742</v>
      </c>
      <c r="U19" s="13">
        <f t="shared" si="4"/>
        <v>49.742</v>
      </c>
      <c r="V19" s="13">
        <f t="shared" si="4"/>
        <v>50.742</v>
      </c>
    </row>
    <row r="20" spans="1:22" ht="12.75">
      <c r="A20" s="8" t="str">
        <f t="shared" si="2"/>
        <v>Onshore Wind</v>
      </c>
      <c r="B20" s="13">
        <f aca="true" t="shared" si="8" ref="B20:T20">B8/10^3</f>
        <v>3.1056</v>
      </c>
      <c r="C20" s="13">
        <f t="shared" si="8"/>
        <v>3.3923</v>
      </c>
      <c r="D20" s="13">
        <f t="shared" si="8"/>
        <v>3.8091999999999997</v>
      </c>
      <c r="E20" s="13">
        <f t="shared" si="8"/>
        <v>4.7448999999999995</v>
      </c>
      <c r="F20" s="13">
        <f t="shared" si="8"/>
        <v>5.997</v>
      </c>
      <c r="G20" s="13">
        <f t="shared" si="8"/>
        <v>7.706</v>
      </c>
      <c r="H20" s="13">
        <f t="shared" si="8"/>
        <v>8.80475</v>
      </c>
      <c r="I20" s="13">
        <f t="shared" si="8"/>
        <v>9.12975</v>
      </c>
      <c r="J20" s="13">
        <f t="shared" si="8"/>
        <v>9.22975</v>
      </c>
      <c r="K20" s="13">
        <f t="shared" si="8"/>
        <v>9.44675</v>
      </c>
      <c r="L20" s="13">
        <f t="shared" si="8"/>
        <v>9.54675</v>
      </c>
      <c r="M20" s="13">
        <f t="shared" si="8"/>
        <v>9.82175</v>
      </c>
      <c r="N20" s="13">
        <f t="shared" si="8"/>
        <v>10.05675</v>
      </c>
      <c r="O20" s="13">
        <f t="shared" si="8"/>
        <v>10.69175</v>
      </c>
      <c r="P20" s="13">
        <f t="shared" si="8"/>
        <v>11.32675</v>
      </c>
      <c r="Q20" s="13">
        <f t="shared" si="8"/>
        <v>11.96175</v>
      </c>
      <c r="R20" s="13">
        <f t="shared" si="8"/>
        <v>12.39675</v>
      </c>
      <c r="S20" s="13">
        <f t="shared" si="8"/>
        <v>12.83175</v>
      </c>
      <c r="T20" s="13">
        <f t="shared" si="8"/>
        <v>12.86675</v>
      </c>
      <c r="U20" s="13">
        <f t="shared" si="4"/>
        <v>13.10175</v>
      </c>
      <c r="V20" s="13">
        <f t="shared" si="4"/>
        <v>13.33675</v>
      </c>
    </row>
    <row r="21" spans="1:22" ht="12.75">
      <c r="A21" s="8" t="str">
        <f t="shared" si="2"/>
        <v>Other Renewables</v>
      </c>
      <c r="B21" s="13">
        <f aca="true" t="shared" si="9" ref="B21:T21">B9/10^3</f>
        <v>1.9206800000000002</v>
      </c>
      <c r="C21" s="13">
        <f t="shared" si="9"/>
        <v>1.97268</v>
      </c>
      <c r="D21" s="13">
        <f t="shared" si="9"/>
        <v>2.4226799999999997</v>
      </c>
      <c r="E21" s="13">
        <f t="shared" si="9"/>
        <v>2.74268</v>
      </c>
      <c r="F21" s="13">
        <f t="shared" si="9"/>
        <v>2.74268</v>
      </c>
      <c r="G21" s="13">
        <f t="shared" si="9"/>
        <v>3.34768</v>
      </c>
      <c r="H21" s="13">
        <f t="shared" si="9"/>
        <v>3.75468</v>
      </c>
      <c r="I21" s="13">
        <f t="shared" si="9"/>
        <v>3.94968</v>
      </c>
      <c r="J21" s="13">
        <f t="shared" si="9"/>
        <v>4.183680000000001</v>
      </c>
      <c r="K21" s="13">
        <f t="shared" si="9"/>
        <v>4.757680000000001</v>
      </c>
      <c r="L21" s="13">
        <f t="shared" si="9"/>
        <v>4.94118</v>
      </c>
      <c r="M21" s="13">
        <f t="shared" si="9"/>
        <v>5.23068</v>
      </c>
      <c r="N21" s="13">
        <f t="shared" si="9"/>
        <v>5.430680000000001</v>
      </c>
      <c r="O21" s="13">
        <f t="shared" si="9"/>
        <v>5.95068</v>
      </c>
      <c r="P21" s="13">
        <f t="shared" si="9"/>
        <v>6.15068</v>
      </c>
      <c r="Q21" s="13">
        <f t="shared" si="9"/>
        <v>6.3506800000000005</v>
      </c>
      <c r="R21" s="13">
        <f t="shared" si="9"/>
        <v>6.57068</v>
      </c>
      <c r="S21" s="13">
        <f t="shared" si="9"/>
        <v>6.99068</v>
      </c>
      <c r="T21" s="13">
        <f t="shared" si="9"/>
        <v>7.40068</v>
      </c>
      <c r="U21" s="13">
        <f t="shared" si="4"/>
        <v>7.550680000000001</v>
      </c>
      <c r="V21" s="13">
        <f t="shared" si="4"/>
        <v>7.70068</v>
      </c>
    </row>
    <row r="22" spans="1:22" ht="12.75">
      <c r="A22" s="8" t="str">
        <f t="shared" si="2"/>
        <v>Interconnector</v>
      </c>
      <c r="B22" s="13">
        <f aca="true" t="shared" si="10" ref="B22:T22">B10/10^3</f>
        <v>4.188</v>
      </c>
      <c r="C22" s="13">
        <f t="shared" si="10"/>
        <v>4.188</v>
      </c>
      <c r="D22" s="13">
        <f t="shared" si="10"/>
        <v>4.188</v>
      </c>
      <c r="E22" s="13">
        <f t="shared" si="10"/>
        <v>4.188</v>
      </c>
      <c r="F22" s="13">
        <f t="shared" si="10"/>
        <v>4.188</v>
      </c>
      <c r="G22" s="13">
        <f t="shared" si="10"/>
        <v>4.188</v>
      </c>
      <c r="H22" s="13">
        <f t="shared" si="10"/>
        <v>5.188</v>
      </c>
      <c r="I22" s="13">
        <f t="shared" si="10"/>
        <v>5.188</v>
      </c>
      <c r="J22" s="13">
        <f t="shared" si="10"/>
        <v>6.588</v>
      </c>
      <c r="K22" s="13">
        <f t="shared" si="10"/>
        <v>6.588</v>
      </c>
      <c r="L22" s="13">
        <f t="shared" si="10"/>
        <v>7.588</v>
      </c>
      <c r="M22" s="13">
        <f t="shared" si="10"/>
        <v>7.588</v>
      </c>
      <c r="N22" s="13">
        <f t="shared" si="10"/>
        <v>8.588</v>
      </c>
      <c r="O22" s="13">
        <f t="shared" si="10"/>
        <v>8.588</v>
      </c>
      <c r="P22" s="13">
        <f t="shared" si="10"/>
        <v>11.588</v>
      </c>
      <c r="Q22" s="13">
        <f t="shared" si="10"/>
        <v>11.588</v>
      </c>
      <c r="R22" s="13">
        <f t="shared" si="10"/>
        <v>11.588</v>
      </c>
      <c r="S22" s="13">
        <f t="shared" si="10"/>
        <v>11.588</v>
      </c>
      <c r="T22" s="13">
        <f t="shared" si="10"/>
        <v>11.588</v>
      </c>
      <c r="U22" s="13">
        <f t="shared" si="4"/>
        <v>11.588</v>
      </c>
      <c r="V22" s="13">
        <f t="shared" si="4"/>
        <v>11.588</v>
      </c>
    </row>
    <row r="23" spans="1:22" ht="12.75">
      <c r="A23" s="8" t="str">
        <f t="shared" si="2"/>
        <v>Other (Oil / Pumped)</v>
      </c>
      <c r="B23" s="13">
        <f aca="true" t="shared" si="11" ref="B23:T23">B11/10^3</f>
        <v>7.329</v>
      </c>
      <c r="C23" s="13">
        <f t="shared" si="11"/>
        <v>6.654</v>
      </c>
      <c r="D23" s="13">
        <f t="shared" si="11"/>
        <v>6.654</v>
      </c>
      <c r="E23" s="13">
        <f t="shared" si="11"/>
        <v>3.559</v>
      </c>
      <c r="F23" s="13">
        <f t="shared" si="11"/>
        <v>3.559</v>
      </c>
      <c r="G23" s="13">
        <f t="shared" si="11"/>
        <v>3.559</v>
      </c>
      <c r="H23" s="13">
        <f t="shared" si="11"/>
        <v>3.559</v>
      </c>
      <c r="I23" s="13">
        <f t="shared" si="11"/>
        <v>3.559</v>
      </c>
      <c r="J23" s="13">
        <f t="shared" si="11"/>
        <v>4.159</v>
      </c>
      <c r="K23" s="13">
        <f t="shared" si="11"/>
        <v>4.109</v>
      </c>
      <c r="L23" s="13">
        <f t="shared" si="11"/>
        <v>4.018</v>
      </c>
      <c r="M23" s="13">
        <f t="shared" si="11"/>
        <v>3.984</v>
      </c>
      <c r="N23" s="13">
        <f t="shared" si="11"/>
        <v>3.984</v>
      </c>
      <c r="O23" s="13">
        <f t="shared" si="11"/>
        <v>3.95</v>
      </c>
      <c r="P23" s="13">
        <f t="shared" si="11"/>
        <v>3.95</v>
      </c>
      <c r="Q23" s="13">
        <f t="shared" si="11"/>
        <v>3.95</v>
      </c>
      <c r="R23" s="13">
        <f t="shared" si="11"/>
        <v>3.95</v>
      </c>
      <c r="S23" s="13">
        <f t="shared" si="11"/>
        <v>3.95</v>
      </c>
      <c r="T23" s="13">
        <f t="shared" si="11"/>
        <v>3.95</v>
      </c>
      <c r="U23" s="13">
        <f t="shared" si="4"/>
        <v>3.95</v>
      </c>
      <c r="V23" s="13">
        <f t="shared" si="4"/>
        <v>3.95</v>
      </c>
    </row>
    <row r="24" spans="1:22" ht="12.75">
      <c r="A24" s="11" t="str">
        <f t="shared" si="2"/>
        <v>Total</v>
      </c>
      <c r="B24" s="14">
        <f aca="true" t="shared" si="12" ref="B24:T24">B12/10^3</f>
        <v>84.93827999999999</v>
      </c>
      <c r="C24" s="14">
        <f t="shared" si="12"/>
        <v>82.39197999999999</v>
      </c>
      <c r="D24" s="14">
        <f t="shared" si="12"/>
        <v>83.36287999999999</v>
      </c>
      <c r="E24" s="14">
        <f t="shared" si="12"/>
        <v>83.81157999999999</v>
      </c>
      <c r="F24" s="14">
        <f t="shared" si="12"/>
        <v>86.62867999999999</v>
      </c>
      <c r="G24" s="14">
        <f t="shared" si="12"/>
        <v>91.38868</v>
      </c>
      <c r="H24" s="14">
        <f t="shared" si="12"/>
        <v>97.47343</v>
      </c>
      <c r="I24" s="14">
        <f t="shared" si="12"/>
        <v>102.52543</v>
      </c>
      <c r="J24" s="14">
        <f t="shared" si="12"/>
        <v>110.42943</v>
      </c>
      <c r="K24" s="14">
        <f t="shared" si="12"/>
        <v>114.89943</v>
      </c>
      <c r="L24" s="14">
        <f t="shared" si="12"/>
        <v>119.73593</v>
      </c>
      <c r="M24" s="14">
        <f t="shared" si="12"/>
        <v>123.85743</v>
      </c>
      <c r="N24" s="14">
        <f t="shared" si="12"/>
        <v>128.83742999999998</v>
      </c>
      <c r="O24" s="14">
        <f t="shared" si="12"/>
        <v>132.65793</v>
      </c>
      <c r="P24" s="14">
        <f t="shared" si="12"/>
        <v>140.06293</v>
      </c>
      <c r="Q24" s="14">
        <f t="shared" si="12"/>
        <v>143.08992999999998</v>
      </c>
      <c r="R24" s="14">
        <f t="shared" si="12"/>
        <v>145.99693</v>
      </c>
      <c r="S24" s="14">
        <f t="shared" si="12"/>
        <v>147.85192999999998</v>
      </c>
      <c r="T24" s="14">
        <f t="shared" si="12"/>
        <v>149.29693</v>
      </c>
      <c r="U24" s="14">
        <f t="shared" si="4"/>
        <v>153.08193</v>
      </c>
      <c r="V24" s="14">
        <f t="shared" si="4"/>
        <v>155.08693</v>
      </c>
    </row>
    <row r="25" spans="1:22" ht="12.75">
      <c r="A25" s="11" t="str">
        <f t="shared" si="2"/>
        <v>Demand</v>
      </c>
      <c r="B25" s="14">
        <f aca="true" t="shared" si="13" ref="B25:T25">B13/10^3</f>
        <v>57.58371442900334</v>
      </c>
      <c r="C25" s="14">
        <f t="shared" si="13"/>
        <v>58.10458191773442</v>
      </c>
      <c r="D25" s="14">
        <f t="shared" si="13"/>
        <v>58.58500504623946</v>
      </c>
      <c r="E25" s="14">
        <f t="shared" si="13"/>
        <v>58.789512765091544</v>
      </c>
      <c r="F25" s="14">
        <f t="shared" si="13"/>
        <v>59.05164391054724</v>
      </c>
      <c r="G25" s="14">
        <f t="shared" si="13"/>
        <v>59.030555927179826</v>
      </c>
      <c r="H25" s="14">
        <f t="shared" si="13"/>
        <v>58.820980065190476</v>
      </c>
      <c r="I25" s="14">
        <f t="shared" si="13"/>
        <v>58.83827474473131</v>
      </c>
      <c r="J25" s="14">
        <f t="shared" si="13"/>
        <v>58.510650099935205</v>
      </c>
      <c r="K25" s="14">
        <f t="shared" si="13"/>
        <v>58.385422290314004</v>
      </c>
      <c r="L25" s="14">
        <f t="shared" si="13"/>
        <v>58.56180246631739</v>
      </c>
      <c r="M25" s="14">
        <f t="shared" si="13"/>
        <v>58.77337686940184</v>
      </c>
      <c r="N25" s="14">
        <f t="shared" si="13"/>
        <v>59.41939188482947</v>
      </c>
      <c r="O25" s="14">
        <f t="shared" si="13"/>
        <v>60.27019376708724</v>
      </c>
      <c r="P25" s="14">
        <f t="shared" si="13"/>
        <v>61.25541439304221</v>
      </c>
      <c r="Q25" s="14">
        <f t="shared" si="13"/>
        <v>62.358432475963745</v>
      </c>
      <c r="R25" s="14">
        <f t="shared" si="13"/>
        <v>63.553899144507504</v>
      </c>
      <c r="S25" s="14">
        <f t="shared" si="13"/>
        <v>64.54875453837451</v>
      </c>
      <c r="T25" s="14">
        <f t="shared" si="13"/>
        <v>65.70222093681716</v>
      </c>
      <c r="U25" s="14">
        <f t="shared" si="4"/>
        <v>66.5439</v>
      </c>
      <c r="V25" s="14">
        <f t="shared" si="4"/>
        <v>67.557</v>
      </c>
    </row>
    <row r="27" spans="1:22" ht="12.75">
      <c r="A27" s="6" t="s">
        <v>23</v>
      </c>
      <c r="B27" s="19">
        <f aca="true" t="shared" si="14" ref="B27:T27">B21+B20+B19</f>
        <v>7.26828</v>
      </c>
      <c r="C27" s="19">
        <f t="shared" si="14"/>
        <v>8.75398</v>
      </c>
      <c r="D27" s="19">
        <f t="shared" si="14"/>
        <v>10.35688</v>
      </c>
      <c r="E27" s="19">
        <f t="shared" si="14"/>
        <v>12.09458</v>
      </c>
      <c r="F27" s="19">
        <f t="shared" si="14"/>
        <v>14.44168</v>
      </c>
      <c r="G27" s="19">
        <f t="shared" si="14"/>
        <v>20.04568</v>
      </c>
      <c r="H27" s="19">
        <f t="shared" si="14"/>
        <v>26.28743</v>
      </c>
      <c r="I27" s="19">
        <f t="shared" si="14"/>
        <v>31.60343</v>
      </c>
      <c r="J27" s="19">
        <f t="shared" si="14"/>
        <v>37.13343</v>
      </c>
      <c r="K27" s="19">
        <f t="shared" si="14"/>
        <v>43.28643</v>
      </c>
      <c r="L27" s="19">
        <f t="shared" si="14"/>
        <v>48.10993</v>
      </c>
      <c r="M27" s="19">
        <f t="shared" si="14"/>
        <v>52.04443</v>
      </c>
      <c r="N27" s="19">
        <f t="shared" si="14"/>
        <v>55.804429999999996</v>
      </c>
      <c r="O27" s="19">
        <f t="shared" si="14"/>
        <v>59.48443</v>
      </c>
      <c r="P27" s="19">
        <f t="shared" si="14"/>
        <v>62.21943</v>
      </c>
      <c r="Q27" s="19">
        <f t="shared" si="14"/>
        <v>64.05443</v>
      </c>
      <c r="R27" s="19">
        <f t="shared" si="14"/>
        <v>65.70943</v>
      </c>
      <c r="S27" s="19">
        <f t="shared" si="14"/>
        <v>67.56443</v>
      </c>
      <c r="T27" s="19">
        <f t="shared" si="14"/>
        <v>69.00943</v>
      </c>
      <c r="U27" s="19">
        <f>U21+U20+U19</f>
        <v>70.39443</v>
      </c>
      <c r="V27" s="19">
        <f>V21+V20+V19</f>
        <v>71.77942999999999</v>
      </c>
    </row>
    <row r="28" spans="1:22" ht="12.75">
      <c r="A28" s="6" t="s">
        <v>24</v>
      </c>
      <c r="B28" s="26">
        <f aca="true" t="shared" si="15" ref="B28:T28">B27/B24</f>
        <v>0.08557131130981226</v>
      </c>
      <c r="C28" s="26">
        <f t="shared" si="15"/>
        <v>0.1062479624837272</v>
      </c>
      <c r="D28" s="26">
        <f t="shared" si="15"/>
        <v>0.12423850999389659</v>
      </c>
      <c r="E28" s="26">
        <f t="shared" si="15"/>
        <v>0.14430678910957176</v>
      </c>
      <c r="F28" s="26">
        <f t="shared" si="15"/>
        <v>0.16670783855877755</v>
      </c>
      <c r="G28" s="26">
        <f t="shared" si="15"/>
        <v>0.21934532810847035</v>
      </c>
      <c r="H28" s="26">
        <f t="shared" si="15"/>
        <v>0.26968816014784747</v>
      </c>
      <c r="I28" s="26">
        <f t="shared" si="15"/>
        <v>0.308249670350078</v>
      </c>
      <c r="J28" s="26">
        <f t="shared" si="15"/>
        <v>0.336263892695996</v>
      </c>
      <c r="K28" s="26">
        <f t="shared" si="15"/>
        <v>0.37673320050412784</v>
      </c>
      <c r="L28" s="26">
        <f t="shared" si="15"/>
        <v>0.40180027832915316</v>
      </c>
      <c r="M28" s="26">
        <f t="shared" si="15"/>
        <v>0.4201962692104947</v>
      </c>
      <c r="N28" s="26">
        <f t="shared" si="15"/>
        <v>0.43313833565292326</v>
      </c>
      <c r="O28" s="26">
        <f t="shared" si="15"/>
        <v>0.4484046298626852</v>
      </c>
      <c r="P28" s="26">
        <f t="shared" si="15"/>
        <v>0.44422482094298615</v>
      </c>
      <c r="Q28" s="26">
        <f t="shared" si="15"/>
        <v>0.44765155731084644</v>
      </c>
      <c r="R28" s="26">
        <f t="shared" si="15"/>
        <v>0.4500740529270033</v>
      </c>
      <c r="S28" s="26">
        <f t="shared" si="15"/>
        <v>0.456973608663749</v>
      </c>
      <c r="T28" s="26">
        <f t="shared" si="15"/>
        <v>0.462229397483257</v>
      </c>
      <c r="U28" s="26">
        <f>U27/U24</f>
        <v>0.4598480695925378</v>
      </c>
      <c r="V28" s="26">
        <f>V27/V24</f>
        <v>0.46283352181902104</v>
      </c>
    </row>
    <row r="54" spans="2:22" ht="12.75" hidden="1">
      <c r="B54">
        <v>2012</v>
      </c>
      <c r="C54">
        <v>2013</v>
      </c>
      <c r="D54">
        <v>2014</v>
      </c>
      <c r="E54">
        <v>2015</v>
      </c>
      <c r="F54">
        <v>2016</v>
      </c>
      <c r="G54">
        <v>2017</v>
      </c>
      <c r="H54">
        <v>2018</v>
      </c>
      <c r="I54">
        <v>2019</v>
      </c>
      <c r="J54">
        <v>2020</v>
      </c>
      <c r="K54">
        <v>2021</v>
      </c>
      <c r="L54">
        <v>2022</v>
      </c>
      <c r="M54">
        <v>2023</v>
      </c>
      <c r="N54">
        <v>2024</v>
      </c>
      <c r="O54">
        <v>2025</v>
      </c>
      <c r="P54">
        <v>2026</v>
      </c>
      <c r="Q54">
        <v>2027</v>
      </c>
      <c r="R54">
        <v>2028</v>
      </c>
      <c r="S54">
        <v>2029</v>
      </c>
      <c r="T54">
        <v>2030</v>
      </c>
      <c r="U54">
        <v>2031</v>
      </c>
      <c r="V54">
        <v>2032</v>
      </c>
    </row>
    <row r="55" spans="1:22" ht="12.75" hidden="1">
      <c r="A55" t="s">
        <v>37</v>
      </c>
      <c r="B55" s="18">
        <v>84.93827999999999</v>
      </c>
      <c r="C55" s="18">
        <v>80.90628</v>
      </c>
      <c r="D55" s="18">
        <v>80.27428</v>
      </c>
      <c r="E55" s="18">
        <v>78.07527999999999</v>
      </c>
      <c r="F55" s="18">
        <v>78.07527999999999</v>
      </c>
      <c r="G55" s="18">
        <v>76.24528</v>
      </c>
      <c r="H55" s="18">
        <v>75.08828</v>
      </c>
      <c r="I55" s="18">
        <v>72.52328</v>
      </c>
      <c r="J55" s="18">
        <v>69.43228</v>
      </c>
      <c r="K55" s="18">
        <v>66.07928</v>
      </c>
      <c r="L55" s="18">
        <v>62.47228</v>
      </c>
      <c r="M55" s="18">
        <v>56.66428</v>
      </c>
      <c r="N55" s="18">
        <v>55.21428</v>
      </c>
      <c r="O55" s="18">
        <v>48.69878</v>
      </c>
      <c r="P55" s="18">
        <v>48.69878</v>
      </c>
      <c r="Q55" s="18">
        <v>48.29078</v>
      </c>
      <c r="R55" s="18">
        <v>43.58878</v>
      </c>
      <c r="S55" s="18">
        <v>43.58878</v>
      </c>
      <c r="T55" s="18">
        <v>43.58878</v>
      </c>
      <c r="U55" s="18">
        <v>43.58878</v>
      </c>
      <c r="V55" s="18">
        <v>43.58878</v>
      </c>
    </row>
    <row r="56" ht="12.75" hidden="1"/>
    <row r="57" ht="12.75" hidden="1"/>
    <row r="58" spans="2:22" ht="12.75" hidden="1">
      <c r="B58" s="34">
        <v>75147.08</v>
      </c>
      <c r="C58" s="34">
        <v>71115.08</v>
      </c>
      <c r="D58" s="34">
        <v>70483.08</v>
      </c>
      <c r="E58" s="34">
        <v>68284.08</v>
      </c>
      <c r="F58" s="34">
        <v>68284.08</v>
      </c>
      <c r="G58" s="34">
        <v>66454.08</v>
      </c>
      <c r="H58" s="34">
        <v>65297.08</v>
      </c>
      <c r="I58" s="34">
        <v>62732.08</v>
      </c>
      <c r="J58" s="34">
        <v>59641.08</v>
      </c>
      <c r="K58" s="34">
        <v>56288.08</v>
      </c>
      <c r="L58" s="34">
        <v>52681.08</v>
      </c>
      <c r="M58" s="34">
        <v>46873.08</v>
      </c>
      <c r="N58" s="34">
        <v>45423.08</v>
      </c>
      <c r="O58" s="34">
        <v>38907.58</v>
      </c>
      <c r="P58" s="34">
        <v>38907.58</v>
      </c>
      <c r="Q58" s="34">
        <v>38499.58</v>
      </c>
      <c r="R58" s="34">
        <v>33797.58</v>
      </c>
      <c r="S58" s="34">
        <v>33797.58</v>
      </c>
      <c r="T58" s="34">
        <v>33797.58</v>
      </c>
      <c r="U58" s="34">
        <v>33797.58</v>
      </c>
      <c r="V58" s="34">
        <v>33797.58</v>
      </c>
    </row>
    <row r="59" spans="2:22" ht="12.75" hidden="1">
      <c r="B59" s="34">
        <v>9791.2</v>
      </c>
      <c r="C59" s="34">
        <v>9791.2</v>
      </c>
      <c r="D59" s="34">
        <v>9791.2</v>
      </c>
      <c r="E59" s="34">
        <v>9791.2</v>
      </c>
      <c r="F59" s="34">
        <v>9791.2</v>
      </c>
      <c r="G59" s="34">
        <v>9791.2</v>
      </c>
      <c r="H59" s="34">
        <v>9791.2</v>
      </c>
      <c r="I59" s="34">
        <v>9791.2</v>
      </c>
      <c r="J59" s="34">
        <v>9791.2</v>
      </c>
      <c r="K59" s="34">
        <v>9791.2</v>
      </c>
      <c r="L59" s="34">
        <v>9791.2</v>
      </c>
      <c r="M59" s="34">
        <v>9791.2</v>
      </c>
      <c r="N59" s="34">
        <v>9791.2</v>
      </c>
      <c r="O59" s="34">
        <v>9791.2</v>
      </c>
      <c r="P59" s="34">
        <v>9791.2</v>
      </c>
      <c r="Q59" s="34">
        <v>9791.2</v>
      </c>
      <c r="R59" s="34">
        <v>9791.2</v>
      </c>
      <c r="S59" s="34">
        <v>9791.2</v>
      </c>
      <c r="T59" s="34">
        <v>9791.2</v>
      </c>
      <c r="U59" s="34">
        <v>9791.2</v>
      </c>
      <c r="V59" s="34">
        <v>9791.2</v>
      </c>
    </row>
    <row r="60" spans="2:22" ht="12.75" hidden="1">
      <c r="B60" s="34">
        <v>84938.28</v>
      </c>
      <c r="C60" s="34">
        <v>80906.28</v>
      </c>
      <c r="D60" s="34">
        <v>80274.28</v>
      </c>
      <c r="E60" s="34">
        <v>78075.28</v>
      </c>
      <c r="F60" s="34">
        <v>78075.28</v>
      </c>
      <c r="G60" s="34">
        <v>76245.28</v>
      </c>
      <c r="H60" s="34">
        <v>75088.28</v>
      </c>
      <c r="I60" s="34">
        <v>72523.28</v>
      </c>
      <c r="J60" s="34">
        <v>69432.28</v>
      </c>
      <c r="K60" s="34">
        <v>66079.28</v>
      </c>
      <c r="L60" s="34">
        <v>62472.28</v>
      </c>
      <c r="M60" s="34">
        <v>56664.28</v>
      </c>
      <c r="N60" s="34">
        <v>55214.28</v>
      </c>
      <c r="O60" s="34">
        <v>48698.78</v>
      </c>
      <c r="P60" s="34">
        <v>48698.78</v>
      </c>
      <c r="Q60" s="34">
        <v>48290.78</v>
      </c>
      <c r="R60" s="34">
        <v>43588.78</v>
      </c>
      <c r="S60" s="34">
        <v>43588.78</v>
      </c>
      <c r="T60" s="34">
        <v>43588.78</v>
      </c>
      <c r="U60" s="34">
        <v>43588.78</v>
      </c>
      <c r="V60" s="34">
        <v>43588.78</v>
      </c>
    </row>
    <row r="61" spans="2:22" ht="12.75" hidden="1">
      <c r="B61" s="18">
        <v>84.93827999999999</v>
      </c>
      <c r="C61" s="18">
        <v>80.90628</v>
      </c>
      <c r="D61" s="18">
        <v>80.27428</v>
      </c>
      <c r="E61" s="18">
        <v>78.07527999999999</v>
      </c>
      <c r="F61" s="18">
        <v>78.07527999999999</v>
      </c>
      <c r="G61" s="18">
        <v>76.24528</v>
      </c>
      <c r="H61" s="18">
        <v>75.08828</v>
      </c>
      <c r="I61" s="18">
        <v>72.52328</v>
      </c>
      <c r="J61" s="18">
        <v>69.43228</v>
      </c>
      <c r="K61" s="18">
        <v>66.07928</v>
      </c>
      <c r="L61" s="18">
        <v>62.47228</v>
      </c>
      <c r="M61" s="18">
        <v>56.66428</v>
      </c>
      <c r="N61" s="18">
        <v>55.21428</v>
      </c>
      <c r="O61" s="18">
        <v>48.69878</v>
      </c>
      <c r="P61" s="18">
        <v>48.69878</v>
      </c>
      <c r="Q61" s="18">
        <v>48.29078</v>
      </c>
      <c r="R61" s="18">
        <v>43.58878</v>
      </c>
      <c r="S61" s="18">
        <v>43.58878</v>
      </c>
      <c r="T61" s="18">
        <v>43.58878</v>
      </c>
      <c r="U61" s="18">
        <v>43.58878</v>
      </c>
      <c r="V61" s="18">
        <v>43.58878</v>
      </c>
    </row>
  </sheetData>
  <hyperlinks>
    <hyperlink ref="C1" location="Menu!A1" display="Back To Menu"/>
  </hyperlinks>
  <printOptions/>
  <pageMargins left="0.75" right="0.75" top="1" bottom="1" header="0.5" footer="0.5"/>
  <pageSetup horizontalDpi="600" verticalDpi="600" orientation="portrait" paperSize="9" r:id="rId2"/>
  <ignoredErrors>
    <ignoredError sqref="B12:T12 U12:V1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1"/>
  <sheetViews>
    <sheetView showGridLines="0" zoomScale="80" zoomScaleNormal="80" workbookViewId="0" topLeftCell="A1">
      <selection activeCell="C1" sqref="C1"/>
    </sheetView>
  </sheetViews>
  <sheetFormatPr defaultColWidth="9.140625" defaultRowHeight="12.75"/>
  <cols>
    <col min="1" max="1" width="38.57421875" style="43" bestFit="1" customWidth="1"/>
    <col min="2" max="16384" width="9.140625" style="43" customWidth="1"/>
  </cols>
  <sheetData>
    <row r="1" spans="1:4" s="49" customFormat="1" ht="12.75">
      <c r="A1" s="7" t="s">
        <v>63</v>
      </c>
      <c r="B1" s="7"/>
      <c r="C1" s="63" t="s">
        <v>46</v>
      </c>
      <c r="D1" s="7"/>
    </row>
    <row r="2" spans="2:15" ht="12.75" thickBo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22" ht="12">
      <c r="A3" s="1" t="s">
        <v>14</v>
      </c>
      <c r="B3" s="2">
        <v>2012</v>
      </c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>
        <v>2018</v>
      </c>
      <c r="I3" s="3">
        <v>2019</v>
      </c>
      <c r="J3" s="3">
        <v>2020</v>
      </c>
      <c r="K3" s="3">
        <v>2021</v>
      </c>
      <c r="L3" s="3">
        <v>2022</v>
      </c>
      <c r="M3" s="3">
        <v>2023</v>
      </c>
      <c r="N3" s="3">
        <v>2024</v>
      </c>
      <c r="O3" s="3">
        <v>2025</v>
      </c>
      <c r="P3" s="25">
        <v>2026</v>
      </c>
      <c r="Q3" s="25">
        <v>2027</v>
      </c>
      <c r="R3" s="25">
        <v>2028</v>
      </c>
      <c r="S3" s="25">
        <v>2029</v>
      </c>
      <c r="T3" s="25">
        <v>2030</v>
      </c>
      <c r="U3" s="25">
        <v>2031</v>
      </c>
      <c r="V3" s="25">
        <v>2032</v>
      </c>
    </row>
    <row r="4" spans="1:22" ht="12">
      <c r="A4" s="8" t="s">
        <v>5</v>
      </c>
      <c r="B4" s="5">
        <v>10561</v>
      </c>
      <c r="C4" s="5">
        <v>10561</v>
      </c>
      <c r="D4" s="5">
        <v>10561</v>
      </c>
      <c r="E4" s="5">
        <v>10561</v>
      </c>
      <c r="F4" s="5">
        <v>10561</v>
      </c>
      <c r="G4" s="5">
        <v>12231</v>
      </c>
      <c r="H4" s="5">
        <v>15551</v>
      </c>
      <c r="I4" s="5">
        <v>15551</v>
      </c>
      <c r="J4" s="5">
        <v>20021</v>
      </c>
      <c r="K4" s="5">
        <v>24561</v>
      </c>
      <c r="L4" s="5">
        <v>25761</v>
      </c>
      <c r="M4" s="5">
        <v>28961</v>
      </c>
      <c r="N4" s="5">
        <v>28961</v>
      </c>
      <c r="O4" s="5">
        <v>30561</v>
      </c>
      <c r="P4" s="48">
        <v>30561</v>
      </c>
      <c r="Q4" s="48">
        <v>30561</v>
      </c>
      <c r="R4" s="48">
        <v>30561</v>
      </c>
      <c r="S4" s="48">
        <v>30561</v>
      </c>
      <c r="T4" s="48">
        <v>30561</v>
      </c>
      <c r="U4" s="48">
        <v>30561</v>
      </c>
      <c r="V4" s="48">
        <v>30561</v>
      </c>
    </row>
    <row r="5" spans="1:22" ht="12">
      <c r="A5" s="8" t="s">
        <v>1</v>
      </c>
      <c r="B5" s="5">
        <v>27571</v>
      </c>
      <c r="C5" s="5">
        <v>27020</v>
      </c>
      <c r="D5" s="5">
        <v>27020</v>
      </c>
      <c r="E5" s="5">
        <v>27020</v>
      </c>
      <c r="F5" s="5">
        <v>22097</v>
      </c>
      <c r="G5" s="5">
        <v>21327</v>
      </c>
      <c r="H5" s="5">
        <v>22189</v>
      </c>
      <c r="I5" s="5">
        <v>22189</v>
      </c>
      <c r="J5" s="5">
        <v>22189</v>
      </c>
      <c r="K5" s="5">
        <v>22189</v>
      </c>
      <c r="L5" s="5">
        <v>22189</v>
      </c>
      <c r="M5" s="5">
        <v>22189</v>
      </c>
      <c r="N5" s="5">
        <v>22189</v>
      </c>
      <c r="O5" s="5">
        <v>22189</v>
      </c>
      <c r="P5" s="48">
        <v>22189</v>
      </c>
      <c r="Q5" s="48">
        <v>22189</v>
      </c>
      <c r="R5" s="48">
        <v>22189</v>
      </c>
      <c r="S5" s="48">
        <v>22189</v>
      </c>
      <c r="T5" s="48">
        <v>22189</v>
      </c>
      <c r="U5" s="48">
        <v>22189</v>
      </c>
      <c r="V5" s="48">
        <v>22189</v>
      </c>
    </row>
    <row r="6" spans="1:22" ht="12">
      <c r="A6" s="8" t="s">
        <v>2</v>
      </c>
      <c r="B6" s="5">
        <v>33768.7</v>
      </c>
      <c r="C6" s="5">
        <v>33768.7</v>
      </c>
      <c r="D6" s="5">
        <v>37720.7</v>
      </c>
      <c r="E6" s="5">
        <v>39741.7</v>
      </c>
      <c r="F6" s="5">
        <v>42977.7</v>
      </c>
      <c r="G6" s="5">
        <v>43347.7</v>
      </c>
      <c r="H6" s="5">
        <v>45797.7</v>
      </c>
      <c r="I6" s="5">
        <v>47597.7</v>
      </c>
      <c r="J6" s="5">
        <v>47597.7</v>
      </c>
      <c r="K6" s="5">
        <v>47597.7</v>
      </c>
      <c r="L6" s="5">
        <v>47597.7</v>
      </c>
      <c r="M6" s="5">
        <v>48421.7</v>
      </c>
      <c r="N6" s="5">
        <v>48421.7</v>
      </c>
      <c r="O6" s="5">
        <v>48421.7</v>
      </c>
      <c r="P6" s="48">
        <v>48421.7</v>
      </c>
      <c r="Q6" s="48">
        <v>48421.7</v>
      </c>
      <c r="R6" s="48">
        <v>48421.7</v>
      </c>
      <c r="S6" s="48">
        <v>48421.7</v>
      </c>
      <c r="T6" s="48">
        <v>48421.7</v>
      </c>
      <c r="U6" s="48">
        <v>48421.7</v>
      </c>
      <c r="V6" s="48">
        <v>48421.7</v>
      </c>
    </row>
    <row r="7" spans="1:22" ht="12">
      <c r="A7" s="8" t="s">
        <v>7</v>
      </c>
      <c r="B7" s="5">
        <v>3580.3</v>
      </c>
      <c r="C7" s="5">
        <v>4397.3</v>
      </c>
      <c r="D7" s="5">
        <v>5864.3</v>
      </c>
      <c r="E7" s="5">
        <v>9782.3</v>
      </c>
      <c r="F7" s="5">
        <v>13888.3</v>
      </c>
      <c r="G7" s="5">
        <v>21847.3</v>
      </c>
      <c r="H7" s="5">
        <v>27671.3</v>
      </c>
      <c r="I7" s="5">
        <v>34586.3</v>
      </c>
      <c r="J7" s="5">
        <v>38546.3</v>
      </c>
      <c r="K7" s="5">
        <v>39646.3</v>
      </c>
      <c r="L7" s="5">
        <v>39646.3</v>
      </c>
      <c r="M7" s="5">
        <v>39646.3</v>
      </c>
      <c r="N7" s="5">
        <v>39646.3</v>
      </c>
      <c r="O7" s="5">
        <v>39646.3</v>
      </c>
      <c r="P7" s="48">
        <v>39646.3</v>
      </c>
      <c r="Q7" s="48">
        <v>39646.3</v>
      </c>
      <c r="R7" s="48">
        <v>39646.3</v>
      </c>
      <c r="S7" s="48">
        <v>39646.3</v>
      </c>
      <c r="T7" s="48">
        <v>39646.3</v>
      </c>
      <c r="U7" s="48">
        <v>39646.3</v>
      </c>
      <c r="V7" s="48">
        <v>39646.3</v>
      </c>
    </row>
    <row r="8" spans="1:22" ht="12">
      <c r="A8" s="8" t="s">
        <v>8</v>
      </c>
      <c r="B8" s="5">
        <v>3329.6</v>
      </c>
      <c r="C8" s="5">
        <v>4867.65</v>
      </c>
      <c r="D8" s="5">
        <v>5864.95</v>
      </c>
      <c r="E8" s="5">
        <v>6573.55</v>
      </c>
      <c r="F8" s="5">
        <v>8139.35</v>
      </c>
      <c r="G8" s="5">
        <v>10892.55</v>
      </c>
      <c r="H8" s="5">
        <v>12378.55</v>
      </c>
      <c r="I8" s="5">
        <v>12378.55</v>
      </c>
      <c r="J8" s="5">
        <v>12492.45</v>
      </c>
      <c r="K8" s="5">
        <v>12492.45</v>
      </c>
      <c r="L8" s="5">
        <v>12492.45</v>
      </c>
      <c r="M8" s="5">
        <v>12492.45</v>
      </c>
      <c r="N8" s="5">
        <v>12492.45</v>
      </c>
      <c r="O8" s="5">
        <v>12492.45</v>
      </c>
      <c r="P8" s="48">
        <v>12492.45</v>
      </c>
      <c r="Q8" s="48">
        <v>12492.45</v>
      </c>
      <c r="R8" s="48">
        <v>12492.45</v>
      </c>
      <c r="S8" s="48">
        <v>12492.45</v>
      </c>
      <c r="T8" s="48">
        <v>12492.45</v>
      </c>
      <c r="U8" s="48">
        <v>12492.45</v>
      </c>
      <c r="V8" s="48">
        <v>12492.45</v>
      </c>
    </row>
    <row r="9" spans="1:22" ht="12">
      <c r="A9" s="8" t="s">
        <v>9</v>
      </c>
      <c r="B9" s="5">
        <v>1626.1</v>
      </c>
      <c r="C9" s="5">
        <v>2091.1</v>
      </c>
      <c r="D9" s="5">
        <v>2091.1</v>
      </c>
      <c r="E9" s="5">
        <v>2490.1</v>
      </c>
      <c r="F9" s="5">
        <v>2628.6</v>
      </c>
      <c r="G9" s="5">
        <v>2911.1</v>
      </c>
      <c r="H9" s="5">
        <v>3297.1</v>
      </c>
      <c r="I9" s="5">
        <v>3932.1</v>
      </c>
      <c r="J9" s="5">
        <v>4552.1</v>
      </c>
      <c r="K9" s="5">
        <v>4852.1</v>
      </c>
      <c r="L9" s="5">
        <v>5152.1</v>
      </c>
      <c r="M9" s="5">
        <v>5452.1</v>
      </c>
      <c r="N9" s="5">
        <v>5752.1</v>
      </c>
      <c r="O9" s="5">
        <v>5752.1</v>
      </c>
      <c r="P9" s="48">
        <v>5752.1</v>
      </c>
      <c r="Q9" s="48">
        <v>5752.1</v>
      </c>
      <c r="R9" s="48">
        <v>5752.1</v>
      </c>
      <c r="S9" s="48">
        <v>5752.1</v>
      </c>
      <c r="T9" s="48">
        <v>5752.1</v>
      </c>
      <c r="U9" s="48">
        <v>5752.1</v>
      </c>
      <c r="V9" s="48">
        <v>5752.1</v>
      </c>
    </row>
    <row r="10" spans="1:22" ht="12">
      <c r="A10" s="8" t="s">
        <v>4</v>
      </c>
      <c r="B10" s="5">
        <v>4122</v>
      </c>
      <c r="C10" s="5">
        <v>4122</v>
      </c>
      <c r="D10" s="5">
        <v>4122</v>
      </c>
      <c r="E10" s="5">
        <v>4122</v>
      </c>
      <c r="F10" s="5">
        <v>4122</v>
      </c>
      <c r="G10" s="5">
        <v>4122</v>
      </c>
      <c r="H10" s="5">
        <v>6522</v>
      </c>
      <c r="I10" s="5">
        <v>6522</v>
      </c>
      <c r="J10" s="5">
        <v>6522</v>
      </c>
      <c r="K10" s="5">
        <v>6522</v>
      </c>
      <c r="L10" s="5">
        <v>6522</v>
      </c>
      <c r="M10" s="5">
        <v>6522</v>
      </c>
      <c r="N10" s="5">
        <v>6522</v>
      </c>
      <c r="O10" s="5">
        <v>6522</v>
      </c>
      <c r="P10" s="48">
        <v>6522</v>
      </c>
      <c r="Q10" s="48">
        <v>6522</v>
      </c>
      <c r="R10" s="48">
        <v>6522</v>
      </c>
      <c r="S10" s="48">
        <v>6522</v>
      </c>
      <c r="T10" s="48">
        <v>6522</v>
      </c>
      <c r="U10" s="48">
        <v>6522</v>
      </c>
      <c r="V10" s="48">
        <v>6522</v>
      </c>
    </row>
    <row r="11" spans="1:22" ht="12">
      <c r="A11" s="8" t="s">
        <v>11</v>
      </c>
      <c r="B11" s="5">
        <v>6380</v>
      </c>
      <c r="C11" s="5">
        <v>6380</v>
      </c>
      <c r="D11" s="5">
        <v>6380</v>
      </c>
      <c r="E11" s="5">
        <v>6380</v>
      </c>
      <c r="F11" s="5">
        <v>2744</v>
      </c>
      <c r="G11" s="5">
        <v>2744</v>
      </c>
      <c r="H11" s="5">
        <v>2744</v>
      </c>
      <c r="I11" s="5">
        <v>2744</v>
      </c>
      <c r="J11" s="5">
        <v>2744</v>
      </c>
      <c r="K11" s="5">
        <v>2744</v>
      </c>
      <c r="L11" s="5">
        <v>2744</v>
      </c>
      <c r="M11" s="5">
        <v>2744</v>
      </c>
      <c r="N11" s="5">
        <v>2744</v>
      </c>
      <c r="O11" s="5">
        <v>2744</v>
      </c>
      <c r="P11" s="48">
        <v>2744</v>
      </c>
      <c r="Q11" s="48">
        <v>2744</v>
      </c>
      <c r="R11" s="48">
        <v>2744</v>
      </c>
      <c r="S11" s="48">
        <v>2744</v>
      </c>
      <c r="T11" s="48">
        <v>2744</v>
      </c>
      <c r="U11" s="48">
        <v>2744</v>
      </c>
      <c r="V11" s="48">
        <v>2744</v>
      </c>
    </row>
    <row r="12" spans="1:22" ht="12">
      <c r="A12" s="11" t="s">
        <v>6</v>
      </c>
      <c r="B12" s="10">
        <f aca="true" t="shared" si="0" ref="B12:O12">SUM(B4:B11)</f>
        <v>90938.70000000001</v>
      </c>
      <c r="C12" s="10">
        <f t="shared" si="0"/>
        <v>93207.75</v>
      </c>
      <c r="D12" s="10">
        <f t="shared" si="0"/>
        <v>99624.05</v>
      </c>
      <c r="E12" s="10">
        <f t="shared" si="0"/>
        <v>106670.65000000001</v>
      </c>
      <c r="F12" s="10">
        <f t="shared" si="0"/>
        <v>107157.95000000001</v>
      </c>
      <c r="G12" s="10">
        <f t="shared" si="0"/>
        <v>119422.65000000001</v>
      </c>
      <c r="H12" s="10">
        <f t="shared" si="0"/>
        <v>136150.65000000002</v>
      </c>
      <c r="I12" s="10">
        <f t="shared" si="0"/>
        <v>145500.65</v>
      </c>
      <c r="J12" s="10">
        <f t="shared" si="0"/>
        <v>154664.55000000002</v>
      </c>
      <c r="K12" s="10">
        <f t="shared" si="0"/>
        <v>160604.55000000002</v>
      </c>
      <c r="L12" s="10">
        <f t="shared" si="0"/>
        <v>162104.55000000002</v>
      </c>
      <c r="M12" s="10">
        <f t="shared" si="0"/>
        <v>166428.55000000002</v>
      </c>
      <c r="N12" s="10">
        <f t="shared" si="0"/>
        <v>166728.55000000002</v>
      </c>
      <c r="O12" s="10">
        <f t="shared" si="0"/>
        <v>168328.55000000002</v>
      </c>
      <c r="P12" s="24">
        <f aca="true" t="shared" si="1" ref="P12:V12">SUM(P4:P11)</f>
        <v>168328.55000000002</v>
      </c>
      <c r="Q12" s="24">
        <f t="shared" si="1"/>
        <v>168328.55000000002</v>
      </c>
      <c r="R12" s="24">
        <f t="shared" si="1"/>
        <v>168328.55000000002</v>
      </c>
      <c r="S12" s="24">
        <f t="shared" si="1"/>
        <v>168328.55000000002</v>
      </c>
      <c r="T12" s="24">
        <f t="shared" si="1"/>
        <v>168328.55000000002</v>
      </c>
      <c r="U12" s="24">
        <f t="shared" si="1"/>
        <v>168328.55000000002</v>
      </c>
      <c r="V12" s="24">
        <f t="shared" si="1"/>
        <v>168328.55000000002</v>
      </c>
    </row>
    <row r="13" spans="1:22" ht="12">
      <c r="A13" s="11" t="s">
        <v>12</v>
      </c>
      <c r="B13" s="10">
        <v>57700</v>
      </c>
      <c r="C13" s="10">
        <v>57706.778689028106</v>
      </c>
      <c r="D13" s="10">
        <v>57672.97925782019</v>
      </c>
      <c r="E13" s="10">
        <v>57590.75854752514</v>
      </c>
      <c r="F13" s="10">
        <v>57417.123225776195</v>
      </c>
      <c r="G13" s="10">
        <v>57483.07537949084</v>
      </c>
      <c r="H13" s="10">
        <v>57339.86968152853</v>
      </c>
      <c r="I13" s="10">
        <v>57446.232564730104</v>
      </c>
      <c r="J13" s="10">
        <v>57632.10635674313</v>
      </c>
      <c r="K13" s="10">
        <v>57688.783706995106</v>
      </c>
      <c r="L13" s="10">
        <v>58006.54118237154</v>
      </c>
      <c r="M13" s="10">
        <v>58196.235367877154</v>
      </c>
      <c r="N13" s="10">
        <v>58407.87751767365</v>
      </c>
      <c r="O13" s="10">
        <v>58511.26919709976</v>
      </c>
      <c r="P13" s="24">
        <v>58806.50537913545</v>
      </c>
      <c r="Q13" s="24">
        <v>59151.83155337631</v>
      </c>
      <c r="R13" s="24">
        <v>59699.70060488246</v>
      </c>
      <c r="S13" s="24">
        <v>60112.15927982109</v>
      </c>
      <c r="T13" s="24">
        <v>60686.78519254109</v>
      </c>
      <c r="U13" s="24">
        <v>60796.5</v>
      </c>
      <c r="V13" s="24">
        <v>61152</v>
      </c>
    </row>
    <row r="14" spans="1:15" ht="12.75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2" ht="12">
      <c r="A15" s="1" t="s">
        <v>14</v>
      </c>
      <c r="B15" s="9">
        <f aca="true" t="shared" si="2" ref="B15:V15">B3</f>
        <v>2012</v>
      </c>
      <c r="C15" s="9">
        <f t="shared" si="2"/>
        <v>2013</v>
      </c>
      <c r="D15" s="9">
        <f t="shared" si="2"/>
        <v>2014</v>
      </c>
      <c r="E15" s="9">
        <f t="shared" si="2"/>
        <v>2015</v>
      </c>
      <c r="F15" s="9">
        <f t="shared" si="2"/>
        <v>2016</v>
      </c>
      <c r="G15" s="9">
        <f t="shared" si="2"/>
        <v>2017</v>
      </c>
      <c r="H15" s="9">
        <f t="shared" si="2"/>
        <v>2018</v>
      </c>
      <c r="I15" s="9">
        <f t="shared" si="2"/>
        <v>2019</v>
      </c>
      <c r="J15" s="9">
        <f t="shared" si="2"/>
        <v>2020</v>
      </c>
      <c r="K15" s="9">
        <f t="shared" si="2"/>
        <v>2021</v>
      </c>
      <c r="L15" s="9">
        <f t="shared" si="2"/>
        <v>2022</v>
      </c>
      <c r="M15" s="9">
        <f t="shared" si="2"/>
        <v>2023</v>
      </c>
      <c r="N15" s="9">
        <f t="shared" si="2"/>
        <v>2024</v>
      </c>
      <c r="O15" s="9">
        <f t="shared" si="2"/>
        <v>2025</v>
      </c>
      <c r="P15" s="47">
        <f t="shared" si="2"/>
        <v>2026</v>
      </c>
      <c r="Q15" s="47">
        <f t="shared" si="2"/>
        <v>2027</v>
      </c>
      <c r="R15" s="47">
        <f t="shared" si="2"/>
        <v>2028</v>
      </c>
      <c r="S15" s="47">
        <f t="shared" si="2"/>
        <v>2029</v>
      </c>
      <c r="T15" s="47">
        <f t="shared" si="2"/>
        <v>2030</v>
      </c>
      <c r="U15" s="47">
        <f t="shared" si="2"/>
        <v>2031</v>
      </c>
      <c r="V15" s="47">
        <f t="shared" si="2"/>
        <v>2032</v>
      </c>
    </row>
    <row r="16" spans="1:22" ht="12">
      <c r="A16" s="8" t="str">
        <f aca="true" t="shared" si="3" ref="A16:A25">A4</f>
        <v>Nuclear</v>
      </c>
      <c r="B16" s="13">
        <f aca="true" t="shared" si="4" ref="B16:O16">B4/10^3</f>
        <v>10.561</v>
      </c>
      <c r="C16" s="13">
        <f t="shared" si="4"/>
        <v>10.561</v>
      </c>
      <c r="D16" s="13">
        <f t="shared" si="4"/>
        <v>10.561</v>
      </c>
      <c r="E16" s="13">
        <f t="shared" si="4"/>
        <v>10.561</v>
      </c>
      <c r="F16" s="13">
        <f t="shared" si="4"/>
        <v>10.561</v>
      </c>
      <c r="G16" s="13">
        <f t="shared" si="4"/>
        <v>12.231</v>
      </c>
      <c r="H16" s="13">
        <f t="shared" si="4"/>
        <v>15.551</v>
      </c>
      <c r="I16" s="13">
        <f t="shared" si="4"/>
        <v>15.551</v>
      </c>
      <c r="J16" s="13">
        <f t="shared" si="4"/>
        <v>20.021</v>
      </c>
      <c r="K16" s="13">
        <f t="shared" si="4"/>
        <v>24.561</v>
      </c>
      <c r="L16" s="13">
        <f t="shared" si="4"/>
        <v>25.761</v>
      </c>
      <c r="M16" s="13">
        <f t="shared" si="4"/>
        <v>28.961</v>
      </c>
      <c r="N16" s="13">
        <f t="shared" si="4"/>
        <v>28.961</v>
      </c>
      <c r="O16" s="13">
        <f t="shared" si="4"/>
        <v>30.561</v>
      </c>
      <c r="P16" s="23">
        <v>30.561</v>
      </c>
      <c r="Q16" s="23">
        <v>30.561</v>
      </c>
      <c r="R16" s="23">
        <v>30.561</v>
      </c>
      <c r="S16" s="23">
        <v>30.561</v>
      </c>
      <c r="T16" s="23">
        <v>30.561</v>
      </c>
      <c r="U16" s="23">
        <v>30.561</v>
      </c>
      <c r="V16" s="23">
        <v>30.561</v>
      </c>
    </row>
    <row r="17" spans="1:22" ht="12">
      <c r="A17" s="8" t="str">
        <f t="shared" si="3"/>
        <v>Coal</v>
      </c>
      <c r="B17" s="13">
        <f aca="true" t="shared" si="5" ref="B17:O17">B5/10^3</f>
        <v>27.571</v>
      </c>
      <c r="C17" s="13">
        <f t="shared" si="5"/>
        <v>27.02</v>
      </c>
      <c r="D17" s="13">
        <f t="shared" si="5"/>
        <v>27.02</v>
      </c>
      <c r="E17" s="13">
        <f t="shared" si="5"/>
        <v>27.02</v>
      </c>
      <c r="F17" s="13">
        <f t="shared" si="5"/>
        <v>22.097</v>
      </c>
      <c r="G17" s="13">
        <f t="shared" si="5"/>
        <v>21.327</v>
      </c>
      <c r="H17" s="13">
        <f t="shared" si="5"/>
        <v>22.189</v>
      </c>
      <c r="I17" s="13">
        <f t="shared" si="5"/>
        <v>22.189</v>
      </c>
      <c r="J17" s="13">
        <f t="shared" si="5"/>
        <v>22.189</v>
      </c>
      <c r="K17" s="13">
        <f t="shared" si="5"/>
        <v>22.189</v>
      </c>
      <c r="L17" s="13">
        <f t="shared" si="5"/>
        <v>22.189</v>
      </c>
      <c r="M17" s="13">
        <f t="shared" si="5"/>
        <v>22.189</v>
      </c>
      <c r="N17" s="13">
        <f t="shared" si="5"/>
        <v>22.189</v>
      </c>
      <c r="O17" s="13">
        <f t="shared" si="5"/>
        <v>22.189</v>
      </c>
      <c r="P17" s="23">
        <v>22.189</v>
      </c>
      <c r="Q17" s="23">
        <v>22.189</v>
      </c>
      <c r="R17" s="23">
        <v>22.189</v>
      </c>
      <c r="S17" s="23">
        <v>22.189</v>
      </c>
      <c r="T17" s="23">
        <v>22.189</v>
      </c>
      <c r="U17" s="23">
        <v>22.189</v>
      </c>
      <c r="V17" s="23">
        <v>22.189</v>
      </c>
    </row>
    <row r="18" spans="1:22" ht="12">
      <c r="A18" s="8" t="str">
        <f t="shared" si="3"/>
        <v>Gas / CHP</v>
      </c>
      <c r="B18" s="13">
        <f aca="true" t="shared" si="6" ref="B18:O18">B6/10^3</f>
        <v>33.768699999999995</v>
      </c>
      <c r="C18" s="13">
        <f t="shared" si="6"/>
        <v>33.768699999999995</v>
      </c>
      <c r="D18" s="13">
        <f t="shared" si="6"/>
        <v>37.720699999999994</v>
      </c>
      <c r="E18" s="13">
        <f t="shared" si="6"/>
        <v>39.741699999999994</v>
      </c>
      <c r="F18" s="13">
        <f t="shared" si="6"/>
        <v>42.9777</v>
      </c>
      <c r="G18" s="13">
        <f t="shared" si="6"/>
        <v>43.347699999999996</v>
      </c>
      <c r="H18" s="13">
        <f t="shared" si="6"/>
        <v>45.7977</v>
      </c>
      <c r="I18" s="13">
        <f t="shared" si="6"/>
        <v>47.597699999999996</v>
      </c>
      <c r="J18" s="13">
        <f t="shared" si="6"/>
        <v>47.597699999999996</v>
      </c>
      <c r="K18" s="13">
        <f t="shared" si="6"/>
        <v>47.597699999999996</v>
      </c>
      <c r="L18" s="13">
        <f t="shared" si="6"/>
        <v>47.597699999999996</v>
      </c>
      <c r="M18" s="13">
        <f t="shared" si="6"/>
        <v>48.421699999999994</v>
      </c>
      <c r="N18" s="13">
        <f t="shared" si="6"/>
        <v>48.421699999999994</v>
      </c>
      <c r="O18" s="13">
        <f t="shared" si="6"/>
        <v>48.421699999999994</v>
      </c>
      <c r="P18" s="23">
        <v>48.421699999999994</v>
      </c>
      <c r="Q18" s="23">
        <v>48.421699999999994</v>
      </c>
      <c r="R18" s="23">
        <v>48.421699999999994</v>
      </c>
      <c r="S18" s="23">
        <v>48.421699999999994</v>
      </c>
      <c r="T18" s="23">
        <v>48.421699999999994</v>
      </c>
      <c r="U18" s="23">
        <v>48.421699999999994</v>
      </c>
      <c r="V18" s="23">
        <v>48.421699999999994</v>
      </c>
    </row>
    <row r="19" spans="1:22" ht="12">
      <c r="A19" s="8" t="str">
        <f t="shared" si="3"/>
        <v>Offshore Wind</v>
      </c>
      <c r="B19" s="13">
        <f aca="true" t="shared" si="7" ref="B19:O19">B7/10^3</f>
        <v>3.5803000000000003</v>
      </c>
      <c r="C19" s="13">
        <f t="shared" si="7"/>
        <v>4.3973</v>
      </c>
      <c r="D19" s="13">
        <f t="shared" si="7"/>
        <v>5.8643</v>
      </c>
      <c r="E19" s="13">
        <f t="shared" si="7"/>
        <v>9.7823</v>
      </c>
      <c r="F19" s="13">
        <f t="shared" si="7"/>
        <v>13.8883</v>
      </c>
      <c r="G19" s="13">
        <f t="shared" si="7"/>
        <v>21.8473</v>
      </c>
      <c r="H19" s="13">
        <f t="shared" si="7"/>
        <v>27.6713</v>
      </c>
      <c r="I19" s="13">
        <f t="shared" si="7"/>
        <v>34.5863</v>
      </c>
      <c r="J19" s="13">
        <f t="shared" si="7"/>
        <v>38.5463</v>
      </c>
      <c r="K19" s="13">
        <f t="shared" si="7"/>
        <v>39.646300000000004</v>
      </c>
      <c r="L19" s="13">
        <f t="shared" si="7"/>
        <v>39.646300000000004</v>
      </c>
      <c r="M19" s="13">
        <f t="shared" si="7"/>
        <v>39.646300000000004</v>
      </c>
      <c r="N19" s="13">
        <f t="shared" si="7"/>
        <v>39.646300000000004</v>
      </c>
      <c r="O19" s="13">
        <f t="shared" si="7"/>
        <v>39.646300000000004</v>
      </c>
      <c r="P19" s="23">
        <v>39.646300000000004</v>
      </c>
      <c r="Q19" s="23">
        <v>39.646300000000004</v>
      </c>
      <c r="R19" s="23">
        <v>39.646300000000004</v>
      </c>
      <c r="S19" s="23">
        <v>39.646300000000004</v>
      </c>
      <c r="T19" s="23">
        <v>39.646300000000004</v>
      </c>
      <c r="U19" s="23">
        <v>39.646300000000004</v>
      </c>
      <c r="V19" s="23">
        <v>39.646300000000004</v>
      </c>
    </row>
    <row r="20" spans="1:22" ht="12">
      <c r="A20" s="8" t="str">
        <f t="shared" si="3"/>
        <v>Onshore Wind</v>
      </c>
      <c r="B20" s="13">
        <f aca="true" t="shared" si="8" ref="B20:O20">B8/10^3</f>
        <v>3.3296</v>
      </c>
      <c r="C20" s="13">
        <f t="shared" si="8"/>
        <v>4.867649999999999</v>
      </c>
      <c r="D20" s="13">
        <f t="shared" si="8"/>
        <v>5.864949999999999</v>
      </c>
      <c r="E20" s="13">
        <f t="shared" si="8"/>
        <v>6.57355</v>
      </c>
      <c r="F20" s="13">
        <f t="shared" si="8"/>
        <v>8.13935</v>
      </c>
      <c r="G20" s="13">
        <f t="shared" si="8"/>
        <v>10.89255</v>
      </c>
      <c r="H20" s="13">
        <f t="shared" si="8"/>
        <v>12.378549999999999</v>
      </c>
      <c r="I20" s="13">
        <f t="shared" si="8"/>
        <v>12.378549999999999</v>
      </c>
      <c r="J20" s="13">
        <f t="shared" si="8"/>
        <v>12.492450000000002</v>
      </c>
      <c r="K20" s="13">
        <f t="shared" si="8"/>
        <v>12.492450000000002</v>
      </c>
      <c r="L20" s="13">
        <f t="shared" si="8"/>
        <v>12.492450000000002</v>
      </c>
      <c r="M20" s="13">
        <f t="shared" si="8"/>
        <v>12.492450000000002</v>
      </c>
      <c r="N20" s="13">
        <f t="shared" si="8"/>
        <v>12.492450000000002</v>
      </c>
      <c r="O20" s="13">
        <f t="shared" si="8"/>
        <v>12.492450000000002</v>
      </c>
      <c r="P20" s="23">
        <v>12.492450000000002</v>
      </c>
      <c r="Q20" s="23">
        <v>12.492450000000002</v>
      </c>
      <c r="R20" s="23">
        <v>12.492450000000002</v>
      </c>
      <c r="S20" s="23">
        <v>12.492450000000002</v>
      </c>
      <c r="T20" s="23">
        <v>12.492450000000002</v>
      </c>
      <c r="U20" s="23">
        <v>12.492450000000002</v>
      </c>
      <c r="V20" s="23">
        <v>12.492450000000002</v>
      </c>
    </row>
    <row r="21" spans="1:22" ht="12">
      <c r="A21" s="8" t="str">
        <f t="shared" si="3"/>
        <v>Other Renewables</v>
      </c>
      <c r="B21" s="13">
        <f aca="true" t="shared" si="9" ref="B21:O21">B9/10^3</f>
        <v>1.6260999999999999</v>
      </c>
      <c r="C21" s="13">
        <f t="shared" si="9"/>
        <v>2.0911</v>
      </c>
      <c r="D21" s="13">
        <f t="shared" si="9"/>
        <v>2.0911</v>
      </c>
      <c r="E21" s="13">
        <f t="shared" si="9"/>
        <v>2.4901</v>
      </c>
      <c r="F21" s="13">
        <f t="shared" si="9"/>
        <v>2.6286</v>
      </c>
      <c r="G21" s="13">
        <f t="shared" si="9"/>
        <v>2.9111</v>
      </c>
      <c r="H21" s="13">
        <f t="shared" si="9"/>
        <v>3.2971</v>
      </c>
      <c r="I21" s="13">
        <f t="shared" si="9"/>
        <v>3.9320999999999997</v>
      </c>
      <c r="J21" s="13">
        <f t="shared" si="9"/>
        <v>4.5521</v>
      </c>
      <c r="K21" s="13">
        <f t="shared" si="9"/>
        <v>4.8521</v>
      </c>
      <c r="L21" s="13">
        <f t="shared" si="9"/>
        <v>5.152100000000001</v>
      </c>
      <c r="M21" s="13">
        <f t="shared" si="9"/>
        <v>5.452100000000001</v>
      </c>
      <c r="N21" s="13">
        <f t="shared" si="9"/>
        <v>5.7521</v>
      </c>
      <c r="O21" s="13">
        <f t="shared" si="9"/>
        <v>5.7521</v>
      </c>
      <c r="P21" s="23">
        <v>5.7521</v>
      </c>
      <c r="Q21" s="23">
        <v>5.7521</v>
      </c>
      <c r="R21" s="23">
        <v>5.7521</v>
      </c>
      <c r="S21" s="23">
        <v>5.7521</v>
      </c>
      <c r="T21" s="23">
        <v>5.7521</v>
      </c>
      <c r="U21" s="23">
        <v>5.7521</v>
      </c>
      <c r="V21" s="23">
        <v>5.7521</v>
      </c>
    </row>
    <row r="22" spans="1:22" ht="12">
      <c r="A22" s="8" t="str">
        <f t="shared" si="3"/>
        <v>Interconnector</v>
      </c>
      <c r="B22" s="13">
        <f aca="true" t="shared" si="10" ref="B22:O22">B10/10^3</f>
        <v>4.122</v>
      </c>
      <c r="C22" s="13">
        <f t="shared" si="10"/>
        <v>4.122</v>
      </c>
      <c r="D22" s="13">
        <f t="shared" si="10"/>
        <v>4.122</v>
      </c>
      <c r="E22" s="13">
        <f t="shared" si="10"/>
        <v>4.122</v>
      </c>
      <c r="F22" s="13">
        <f t="shared" si="10"/>
        <v>4.122</v>
      </c>
      <c r="G22" s="13">
        <f t="shared" si="10"/>
        <v>4.122</v>
      </c>
      <c r="H22" s="13">
        <f t="shared" si="10"/>
        <v>6.522</v>
      </c>
      <c r="I22" s="13">
        <f t="shared" si="10"/>
        <v>6.522</v>
      </c>
      <c r="J22" s="13">
        <f t="shared" si="10"/>
        <v>6.522</v>
      </c>
      <c r="K22" s="13">
        <f t="shared" si="10"/>
        <v>6.522</v>
      </c>
      <c r="L22" s="13">
        <f t="shared" si="10"/>
        <v>6.522</v>
      </c>
      <c r="M22" s="13">
        <f t="shared" si="10"/>
        <v>6.522</v>
      </c>
      <c r="N22" s="13">
        <f t="shared" si="10"/>
        <v>6.522</v>
      </c>
      <c r="O22" s="13">
        <f t="shared" si="10"/>
        <v>6.522</v>
      </c>
      <c r="P22" s="23">
        <v>6.522</v>
      </c>
      <c r="Q22" s="23">
        <v>6.522</v>
      </c>
      <c r="R22" s="23">
        <v>6.522</v>
      </c>
      <c r="S22" s="23">
        <v>6.522</v>
      </c>
      <c r="T22" s="23">
        <v>6.522</v>
      </c>
      <c r="U22" s="23">
        <v>6.522</v>
      </c>
      <c r="V22" s="23">
        <v>6.522</v>
      </c>
    </row>
    <row r="23" spans="1:22" ht="12">
      <c r="A23" s="8" t="str">
        <f t="shared" si="3"/>
        <v>Other (Oil / Pumped)</v>
      </c>
      <c r="B23" s="13">
        <f aca="true" t="shared" si="11" ref="B23:O23">B11/10^3</f>
        <v>6.38</v>
      </c>
      <c r="C23" s="13">
        <f t="shared" si="11"/>
        <v>6.38</v>
      </c>
      <c r="D23" s="13">
        <f t="shared" si="11"/>
        <v>6.38</v>
      </c>
      <c r="E23" s="13">
        <f t="shared" si="11"/>
        <v>6.38</v>
      </c>
      <c r="F23" s="13">
        <f t="shared" si="11"/>
        <v>2.744</v>
      </c>
      <c r="G23" s="13">
        <f t="shared" si="11"/>
        <v>2.744</v>
      </c>
      <c r="H23" s="13">
        <f t="shared" si="11"/>
        <v>2.744</v>
      </c>
      <c r="I23" s="13">
        <f t="shared" si="11"/>
        <v>2.744</v>
      </c>
      <c r="J23" s="13">
        <f t="shared" si="11"/>
        <v>2.744</v>
      </c>
      <c r="K23" s="13">
        <f t="shared" si="11"/>
        <v>2.744</v>
      </c>
      <c r="L23" s="13">
        <f t="shared" si="11"/>
        <v>2.744</v>
      </c>
      <c r="M23" s="13">
        <f t="shared" si="11"/>
        <v>2.744</v>
      </c>
      <c r="N23" s="13">
        <f t="shared" si="11"/>
        <v>2.744</v>
      </c>
      <c r="O23" s="13">
        <f t="shared" si="11"/>
        <v>2.744</v>
      </c>
      <c r="P23" s="23">
        <v>2.744</v>
      </c>
      <c r="Q23" s="23">
        <v>2.744</v>
      </c>
      <c r="R23" s="23">
        <v>2.744</v>
      </c>
      <c r="S23" s="23">
        <v>2.744</v>
      </c>
      <c r="T23" s="23">
        <v>2.744</v>
      </c>
      <c r="U23" s="23">
        <v>2.744</v>
      </c>
      <c r="V23" s="23">
        <v>2.744</v>
      </c>
    </row>
    <row r="24" spans="1:22" ht="12">
      <c r="A24" s="11" t="str">
        <f t="shared" si="3"/>
        <v>Total</v>
      </c>
      <c r="B24" s="14">
        <f aca="true" t="shared" si="12" ref="B24:O24">B12/10^3</f>
        <v>90.93870000000001</v>
      </c>
      <c r="C24" s="14">
        <f t="shared" si="12"/>
        <v>93.20775</v>
      </c>
      <c r="D24" s="14">
        <f t="shared" si="12"/>
        <v>99.62405</v>
      </c>
      <c r="E24" s="14">
        <f t="shared" si="12"/>
        <v>106.67065000000001</v>
      </c>
      <c r="F24" s="14">
        <f t="shared" si="12"/>
        <v>107.15795000000001</v>
      </c>
      <c r="G24" s="14">
        <f t="shared" si="12"/>
        <v>119.42265</v>
      </c>
      <c r="H24" s="14">
        <f t="shared" si="12"/>
        <v>136.15065</v>
      </c>
      <c r="I24" s="14">
        <f t="shared" si="12"/>
        <v>145.50065</v>
      </c>
      <c r="J24" s="14">
        <f t="shared" si="12"/>
        <v>154.66455000000002</v>
      </c>
      <c r="K24" s="14">
        <f t="shared" si="12"/>
        <v>160.60455000000002</v>
      </c>
      <c r="L24" s="14">
        <f t="shared" si="12"/>
        <v>162.10455000000002</v>
      </c>
      <c r="M24" s="14">
        <f t="shared" si="12"/>
        <v>166.42855000000003</v>
      </c>
      <c r="N24" s="14">
        <f t="shared" si="12"/>
        <v>166.72855</v>
      </c>
      <c r="O24" s="14">
        <f t="shared" si="12"/>
        <v>168.32855</v>
      </c>
      <c r="P24" s="27">
        <v>168.32855</v>
      </c>
      <c r="Q24" s="27">
        <v>168.32855</v>
      </c>
      <c r="R24" s="27">
        <v>168.32855</v>
      </c>
      <c r="S24" s="27">
        <v>168.32855</v>
      </c>
      <c r="T24" s="27">
        <v>168.32855</v>
      </c>
      <c r="U24" s="27">
        <v>168.32855</v>
      </c>
      <c r="V24" s="27">
        <v>168.32855</v>
      </c>
    </row>
    <row r="25" spans="1:22" ht="12">
      <c r="A25" s="11" t="str">
        <f t="shared" si="3"/>
        <v>Demand</v>
      </c>
      <c r="B25" s="14">
        <f aca="true" t="shared" si="13" ref="B25:V25">B13/10^3</f>
        <v>57.7</v>
      </c>
      <c r="C25" s="14">
        <f t="shared" si="13"/>
        <v>57.706778689028106</v>
      </c>
      <c r="D25" s="14">
        <f t="shared" si="13"/>
        <v>57.67297925782019</v>
      </c>
      <c r="E25" s="14">
        <f t="shared" si="13"/>
        <v>57.59075854752514</v>
      </c>
      <c r="F25" s="14">
        <f t="shared" si="13"/>
        <v>57.417123225776194</v>
      </c>
      <c r="G25" s="14">
        <f t="shared" si="13"/>
        <v>57.483075379490835</v>
      </c>
      <c r="H25" s="14">
        <f t="shared" si="13"/>
        <v>57.339869681528526</v>
      </c>
      <c r="I25" s="14">
        <f t="shared" si="13"/>
        <v>57.4462325647301</v>
      </c>
      <c r="J25" s="14">
        <f t="shared" si="13"/>
        <v>57.63210635674313</v>
      </c>
      <c r="K25" s="14">
        <f t="shared" si="13"/>
        <v>57.6887837069951</v>
      </c>
      <c r="L25" s="14">
        <f t="shared" si="13"/>
        <v>58.00654118237154</v>
      </c>
      <c r="M25" s="14">
        <f t="shared" si="13"/>
        <v>58.19623536787715</v>
      </c>
      <c r="N25" s="14">
        <f t="shared" si="13"/>
        <v>58.407877517673654</v>
      </c>
      <c r="O25" s="14">
        <f t="shared" si="13"/>
        <v>58.511269197099764</v>
      </c>
      <c r="P25" s="27">
        <f t="shared" si="13"/>
        <v>58.80650537913545</v>
      </c>
      <c r="Q25" s="27">
        <f t="shared" si="13"/>
        <v>59.15183155337631</v>
      </c>
      <c r="R25" s="27">
        <f t="shared" si="13"/>
        <v>59.699700604882466</v>
      </c>
      <c r="S25" s="27">
        <f t="shared" si="13"/>
        <v>60.11215927982109</v>
      </c>
      <c r="T25" s="27">
        <f t="shared" si="13"/>
        <v>60.68678519254109</v>
      </c>
      <c r="U25" s="27">
        <f t="shared" si="13"/>
        <v>60.7965</v>
      </c>
      <c r="V25" s="27">
        <f t="shared" si="13"/>
        <v>61.152</v>
      </c>
    </row>
    <row r="26" spans="2:15" ht="12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2:15" ht="12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2:15" ht="12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2:15" ht="12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2:15" ht="1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2:15" ht="1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2:15" ht="1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2:15" ht="1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2:15" ht="1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2:15" ht="1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2:15" ht="1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2:15" ht="1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2:15" ht="1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2:15" ht="1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2:15" ht="1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2:15" ht="1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2:15" ht="1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2:15" ht="1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2:15" ht="1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2:15" ht="1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2:15" ht="12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2:15" ht="1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2:15" ht="1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2:15" ht="1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2:15" ht="1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ht="12">
      <c r="A51" s="46"/>
    </row>
  </sheetData>
  <hyperlinks>
    <hyperlink ref="C1" location="Menu!A1" display="Back To Menu"/>
  </hyperlinks>
  <printOptions/>
  <pageMargins left="0.75" right="0.75" top="1" bottom="1" header="0.5" footer="0.5"/>
  <pageSetup horizontalDpi="600" verticalDpi="600" orientation="portrait" paperSize="9" r:id="rId2"/>
  <ignoredErrors>
    <ignoredError sqref="B12:N12 O12:V12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20.00390625" style="43" bestFit="1" customWidth="1"/>
    <col min="2" max="16384" width="9.140625" style="43" customWidth="1"/>
  </cols>
  <sheetData>
    <row r="1" spans="1:7" ht="12.75">
      <c r="A1" s="42" t="s">
        <v>47</v>
      </c>
      <c r="E1" s="63" t="s">
        <v>46</v>
      </c>
      <c r="G1" s="42"/>
    </row>
    <row r="3" spans="2:22" ht="12">
      <c r="B3" s="4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52">
        <v>2026</v>
      </c>
      <c r="Q3" s="52">
        <v>2027</v>
      </c>
      <c r="R3" s="52">
        <v>2028</v>
      </c>
      <c r="S3" s="52">
        <v>2029</v>
      </c>
      <c r="T3" s="52">
        <v>2030</v>
      </c>
      <c r="U3" s="52">
        <v>2031</v>
      </c>
      <c r="V3" s="52">
        <v>2032</v>
      </c>
    </row>
    <row r="4" spans="1:22" ht="12">
      <c r="A4" s="45" t="s">
        <v>19</v>
      </c>
      <c r="B4" s="50">
        <v>88.68289999999999</v>
      </c>
      <c r="C4" s="50">
        <v>88.13189999999999</v>
      </c>
      <c r="D4" s="50">
        <v>88.13189999999999</v>
      </c>
      <c r="E4" s="50">
        <v>88.13189999999999</v>
      </c>
      <c r="F4" s="50">
        <v>79.57289999999999</v>
      </c>
      <c r="G4" s="50">
        <v>77.91489999999999</v>
      </c>
      <c r="H4" s="50">
        <v>77.91489999999999</v>
      </c>
      <c r="I4" s="50">
        <v>77.91489999999999</v>
      </c>
      <c r="J4" s="50">
        <v>77.91489999999999</v>
      </c>
      <c r="K4" s="50">
        <v>77.91489999999999</v>
      </c>
      <c r="L4" s="50">
        <v>77.91489999999999</v>
      </c>
      <c r="M4" s="50">
        <v>77.91489999999999</v>
      </c>
      <c r="N4" s="50">
        <v>77.91489999999999</v>
      </c>
      <c r="O4" s="50">
        <v>77.91489999999999</v>
      </c>
      <c r="P4" s="51">
        <v>77.91489999999999</v>
      </c>
      <c r="Q4" s="51">
        <v>77.91489999999999</v>
      </c>
      <c r="R4" s="51">
        <v>77.91489999999999</v>
      </c>
      <c r="S4" s="51">
        <v>77.91489999999999</v>
      </c>
      <c r="T4" s="51">
        <v>77.91489999999999</v>
      </c>
      <c r="U4" s="51">
        <v>77.91489999999999</v>
      </c>
      <c r="V4" s="51">
        <v>77.91489999999999</v>
      </c>
    </row>
    <row r="5" spans="1:22" ht="12">
      <c r="A5" s="45" t="s">
        <v>20</v>
      </c>
      <c r="B5" s="50">
        <v>1.2085</v>
      </c>
      <c r="C5" s="50">
        <v>1.8599</v>
      </c>
      <c r="D5" s="50">
        <v>2.0652</v>
      </c>
      <c r="E5" s="50">
        <v>2.0652</v>
      </c>
      <c r="F5" s="50">
        <v>2.2361999999999997</v>
      </c>
      <c r="G5" s="50">
        <v>2.2361999999999997</v>
      </c>
      <c r="H5" s="50">
        <v>2.2361999999999997</v>
      </c>
      <c r="I5" s="50">
        <v>2.2361999999999997</v>
      </c>
      <c r="J5" s="50">
        <v>2.2361999999999997</v>
      </c>
      <c r="K5" s="50">
        <v>2.2361999999999997</v>
      </c>
      <c r="L5" s="50">
        <v>2.2361999999999997</v>
      </c>
      <c r="M5" s="50">
        <v>2.2361999999999997</v>
      </c>
      <c r="N5" s="50">
        <v>2.2361999999999997</v>
      </c>
      <c r="O5" s="50">
        <v>2.2361999999999997</v>
      </c>
      <c r="P5" s="51">
        <v>2.2361999999999997</v>
      </c>
      <c r="Q5" s="51">
        <v>2.2361999999999997</v>
      </c>
      <c r="R5" s="51">
        <v>2.2361999999999997</v>
      </c>
      <c r="S5" s="51">
        <v>2.2361999999999997</v>
      </c>
      <c r="T5" s="51">
        <v>2.2361999999999997</v>
      </c>
      <c r="U5" s="51">
        <v>2.2361999999999997</v>
      </c>
      <c r="V5" s="51">
        <v>2.2361999999999997</v>
      </c>
    </row>
    <row r="6" spans="1:22" ht="12">
      <c r="A6" s="45" t="s">
        <v>18</v>
      </c>
      <c r="B6" s="50">
        <v>0.4033</v>
      </c>
      <c r="C6" s="50">
        <v>1.6253</v>
      </c>
      <c r="D6" s="50">
        <v>6.2053</v>
      </c>
      <c r="E6" s="50">
        <v>10.1935</v>
      </c>
      <c r="F6" s="50">
        <v>12.9885</v>
      </c>
      <c r="G6" s="50">
        <v>13.6637</v>
      </c>
      <c r="H6" s="50">
        <v>14.793700000000001</v>
      </c>
      <c r="I6" s="50">
        <v>14.793700000000001</v>
      </c>
      <c r="J6" s="50">
        <v>14.793700000000001</v>
      </c>
      <c r="K6" s="50">
        <v>14.793700000000001</v>
      </c>
      <c r="L6" s="50">
        <v>14.793700000000001</v>
      </c>
      <c r="M6" s="50">
        <v>14.793700000000001</v>
      </c>
      <c r="N6" s="50">
        <v>14.793700000000001</v>
      </c>
      <c r="O6" s="50">
        <v>14.793700000000001</v>
      </c>
      <c r="P6" s="51">
        <v>14.793700000000001</v>
      </c>
      <c r="Q6" s="51">
        <v>14.793700000000001</v>
      </c>
      <c r="R6" s="51">
        <v>14.793700000000001</v>
      </c>
      <c r="S6" s="51">
        <v>14.793700000000001</v>
      </c>
      <c r="T6" s="51">
        <v>14.793700000000001</v>
      </c>
      <c r="U6" s="51">
        <v>14.793700000000001</v>
      </c>
      <c r="V6" s="51">
        <v>14.793700000000001</v>
      </c>
    </row>
    <row r="7" spans="1:22" ht="12">
      <c r="A7" s="45" t="s">
        <v>16</v>
      </c>
      <c r="B7" s="50">
        <v>0.284</v>
      </c>
      <c r="C7" s="50">
        <v>1.06565</v>
      </c>
      <c r="D7" s="50">
        <v>2.02015</v>
      </c>
      <c r="E7" s="50">
        <v>2.84485</v>
      </c>
      <c r="F7" s="50">
        <v>4.73125</v>
      </c>
      <c r="G7" s="50">
        <v>6.10325</v>
      </c>
      <c r="H7" s="50">
        <v>7.42525</v>
      </c>
      <c r="I7" s="50">
        <v>9.24525</v>
      </c>
      <c r="J7" s="50">
        <v>9.24525</v>
      </c>
      <c r="K7" s="50">
        <v>9.24525</v>
      </c>
      <c r="L7" s="50">
        <v>9.24525</v>
      </c>
      <c r="M7" s="50">
        <v>10.06925</v>
      </c>
      <c r="N7" s="50">
        <v>10.06925</v>
      </c>
      <c r="O7" s="50">
        <v>10.06925</v>
      </c>
      <c r="P7" s="51">
        <v>10.06925</v>
      </c>
      <c r="Q7" s="51">
        <v>10.06925</v>
      </c>
      <c r="R7" s="51">
        <v>10.06925</v>
      </c>
      <c r="S7" s="51">
        <v>10.06925</v>
      </c>
      <c r="T7" s="51">
        <v>10.06925</v>
      </c>
      <c r="U7" s="51">
        <v>10.06925</v>
      </c>
      <c r="V7" s="51">
        <v>10.06925</v>
      </c>
    </row>
    <row r="8" spans="1:22" ht="12">
      <c r="A8" s="45" t="s">
        <v>21</v>
      </c>
      <c r="B8" s="50">
        <v>0</v>
      </c>
      <c r="C8" s="50">
        <v>0.165</v>
      </c>
      <c r="D8" s="50">
        <v>0.8415</v>
      </c>
      <c r="E8" s="50">
        <v>3.0751999999999997</v>
      </c>
      <c r="F8" s="50">
        <v>7.269100000000001</v>
      </c>
      <c r="G8" s="50">
        <v>19.144599999999997</v>
      </c>
      <c r="H8" s="50">
        <v>33.4206</v>
      </c>
      <c r="I8" s="50">
        <v>40.9506</v>
      </c>
      <c r="J8" s="50">
        <v>50.1145</v>
      </c>
      <c r="K8" s="50">
        <v>56.0545</v>
      </c>
      <c r="L8" s="50">
        <v>57.5545</v>
      </c>
      <c r="M8" s="50">
        <v>61.0545</v>
      </c>
      <c r="N8" s="50">
        <v>61.3545</v>
      </c>
      <c r="O8" s="50">
        <v>62.9545</v>
      </c>
      <c r="P8" s="51">
        <v>62.9545</v>
      </c>
      <c r="Q8" s="51">
        <v>62.9545</v>
      </c>
      <c r="R8" s="51">
        <v>62.9545</v>
      </c>
      <c r="S8" s="51">
        <v>62.9545</v>
      </c>
      <c r="T8" s="51">
        <v>62.9545</v>
      </c>
      <c r="U8" s="51">
        <v>62.9545</v>
      </c>
      <c r="V8" s="51">
        <v>62.9545</v>
      </c>
    </row>
    <row r="9" spans="1:22" ht="12">
      <c r="A9" s="45" t="s">
        <v>33</v>
      </c>
      <c r="B9" s="50">
        <v>84.93028</v>
      </c>
      <c r="C9" s="50">
        <v>80.89828</v>
      </c>
      <c r="D9" s="50">
        <v>82.23828</v>
      </c>
      <c r="E9" s="50">
        <v>78.20927999999999</v>
      </c>
      <c r="F9" s="50">
        <v>78.06728</v>
      </c>
      <c r="G9" s="50">
        <v>76.23728</v>
      </c>
      <c r="H9" s="50">
        <v>75.08028</v>
      </c>
      <c r="I9" s="50">
        <v>74.92528</v>
      </c>
      <c r="J9" s="50">
        <v>70.97228</v>
      </c>
      <c r="K9" s="50">
        <v>69.95428</v>
      </c>
      <c r="L9" s="50">
        <v>66.33427999999999</v>
      </c>
      <c r="M9" s="50">
        <v>62.06728</v>
      </c>
      <c r="N9" s="50">
        <v>58.91728</v>
      </c>
      <c r="O9" s="50">
        <v>57.52228</v>
      </c>
      <c r="P9" s="50">
        <v>53.29828</v>
      </c>
      <c r="Q9" s="50">
        <v>53.29828</v>
      </c>
      <c r="R9" s="50">
        <v>47.91428</v>
      </c>
      <c r="S9" s="50">
        <v>47.91428</v>
      </c>
      <c r="T9" s="50">
        <v>47.91428</v>
      </c>
      <c r="U9" s="50">
        <v>47.91428</v>
      </c>
      <c r="V9" s="50">
        <v>47.91428</v>
      </c>
    </row>
    <row r="10" spans="1:22" ht="12">
      <c r="A10" s="45" t="s">
        <v>34</v>
      </c>
      <c r="B10" s="50">
        <v>85.16008000000001</v>
      </c>
      <c r="C10" s="50">
        <v>81.48308</v>
      </c>
      <c r="D10" s="50">
        <v>82.82308</v>
      </c>
      <c r="E10" s="50">
        <v>78.90408000000001</v>
      </c>
      <c r="F10" s="50">
        <v>78.83608</v>
      </c>
      <c r="G10" s="50">
        <v>76.66608000000001</v>
      </c>
      <c r="H10" s="50">
        <v>76.16108</v>
      </c>
      <c r="I10" s="50">
        <v>75.75608</v>
      </c>
      <c r="J10" s="50">
        <v>73.54008</v>
      </c>
      <c r="K10" s="50">
        <v>70.04108000000001</v>
      </c>
      <c r="L10" s="50">
        <v>66.66608000000001</v>
      </c>
      <c r="M10" s="50">
        <v>62.067080000000004</v>
      </c>
      <c r="N10" s="50">
        <v>57.79208</v>
      </c>
      <c r="O10" s="50">
        <v>56.765080000000005</v>
      </c>
      <c r="P10" s="50">
        <v>55.558080000000004</v>
      </c>
      <c r="Q10" s="50">
        <v>54.35508</v>
      </c>
      <c r="R10" s="50">
        <v>52.33408</v>
      </c>
      <c r="S10" s="50">
        <v>51.59908</v>
      </c>
      <c r="T10" s="50">
        <v>50.15908</v>
      </c>
      <c r="U10" s="50">
        <v>50.15908</v>
      </c>
      <c r="V10" s="50">
        <v>50.15908</v>
      </c>
    </row>
    <row r="11" spans="1:22" ht="12">
      <c r="A11" s="45" t="s">
        <v>37</v>
      </c>
      <c r="B11" s="50">
        <v>84.93827999999999</v>
      </c>
      <c r="C11" s="50">
        <v>80.90628</v>
      </c>
      <c r="D11" s="50">
        <v>80.27428</v>
      </c>
      <c r="E11" s="50">
        <v>78.07527999999999</v>
      </c>
      <c r="F11" s="50">
        <v>78.07527999999999</v>
      </c>
      <c r="G11" s="50">
        <v>76.24528</v>
      </c>
      <c r="H11" s="50">
        <v>75.08828</v>
      </c>
      <c r="I11" s="50">
        <v>72.52328</v>
      </c>
      <c r="J11" s="50">
        <v>69.43228</v>
      </c>
      <c r="K11" s="50">
        <v>66.07928</v>
      </c>
      <c r="L11" s="50">
        <v>62.47228</v>
      </c>
      <c r="M11" s="50">
        <v>56.66428</v>
      </c>
      <c r="N11" s="50">
        <v>55.21428</v>
      </c>
      <c r="O11" s="50">
        <v>48.69878</v>
      </c>
      <c r="P11" s="50">
        <v>48.69878</v>
      </c>
      <c r="Q11" s="50">
        <v>48.29078</v>
      </c>
      <c r="R11" s="50">
        <v>43.58878</v>
      </c>
      <c r="S11" s="50">
        <v>43.58878</v>
      </c>
      <c r="T11" s="50">
        <v>43.58878</v>
      </c>
      <c r="U11" s="50">
        <v>43.58878</v>
      </c>
      <c r="V11" s="50">
        <v>43.58878</v>
      </c>
    </row>
    <row r="12" spans="1:22" ht="12">
      <c r="A12" s="45" t="s">
        <v>22</v>
      </c>
      <c r="B12" s="50">
        <v>57.7</v>
      </c>
      <c r="C12" s="50">
        <v>57.706778689028106</v>
      </c>
      <c r="D12" s="50">
        <v>57.67297925782019</v>
      </c>
      <c r="E12" s="50">
        <v>57.59075854752514</v>
      </c>
      <c r="F12" s="50">
        <v>57.417123225776194</v>
      </c>
      <c r="G12" s="50">
        <v>57.483075379490835</v>
      </c>
      <c r="H12" s="50">
        <v>57.339869681528526</v>
      </c>
      <c r="I12" s="50">
        <v>57.4462325647301</v>
      </c>
      <c r="J12" s="50">
        <v>57.63210635674313</v>
      </c>
      <c r="K12" s="50">
        <v>57.6887837069951</v>
      </c>
      <c r="L12" s="50">
        <v>58.00654118237154</v>
      </c>
      <c r="M12" s="50">
        <v>58.19623536787715</v>
      </c>
      <c r="N12" s="50">
        <v>58.407877517673654</v>
      </c>
      <c r="O12" s="50">
        <v>58.511269197099764</v>
      </c>
      <c r="P12" s="50">
        <v>58.80650537913545</v>
      </c>
      <c r="Q12" s="50">
        <v>59.15183155337631</v>
      </c>
      <c r="R12" s="50">
        <v>59.699700604882466</v>
      </c>
      <c r="S12" s="50">
        <v>60.11215927982109</v>
      </c>
      <c r="T12" s="50">
        <v>60.68678519254109</v>
      </c>
      <c r="U12" s="50">
        <v>60.7965</v>
      </c>
      <c r="V12" s="50">
        <v>61.152</v>
      </c>
    </row>
    <row r="13" spans="2:15" ht="12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20" ht="13.5" customHeight="1"/>
    <row r="21" ht="13.5" customHeight="1"/>
    <row r="22" ht="13.5" customHeight="1"/>
    <row r="23" ht="13.5" customHeight="1"/>
    <row r="24" ht="13.5" customHeight="1"/>
    <row r="25" ht="12">
      <c r="A25" s="46"/>
    </row>
  </sheetData>
  <hyperlinks>
    <hyperlink ref="E1" location="Menu!A1" display="Back To Menu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"/>
  <sheetViews>
    <sheetView showGridLines="0" zoomScale="80" zoomScaleNormal="80" workbookViewId="0" topLeftCell="A1">
      <selection activeCell="C1" sqref="C1"/>
    </sheetView>
  </sheetViews>
  <sheetFormatPr defaultColWidth="9.140625" defaultRowHeight="12.75"/>
  <cols>
    <col min="1" max="1" width="28.8515625" style="0" bestFit="1" customWidth="1"/>
  </cols>
  <sheetData>
    <row r="1" spans="1:3" ht="12.75">
      <c r="A1" s="7" t="s">
        <v>67</v>
      </c>
      <c r="C1" s="63" t="s">
        <v>46</v>
      </c>
    </row>
    <row r="3" spans="2:22" ht="12.75">
      <c r="B3" s="20">
        <v>2012</v>
      </c>
      <c r="C3" s="20">
        <v>2013</v>
      </c>
      <c r="D3" s="20">
        <v>2014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  <c r="M3" s="20">
        <v>2023</v>
      </c>
      <c r="N3" s="20">
        <v>2024</v>
      </c>
      <c r="O3" s="20">
        <v>2025</v>
      </c>
      <c r="P3" s="20">
        <v>2026</v>
      </c>
      <c r="Q3" s="20">
        <v>2027</v>
      </c>
      <c r="R3" s="20">
        <v>2028</v>
      </c>
      <c r="S3" s="20">
        <v>2029</v>
      </c>
      <c r="T3" s="20">
        <v>2030</v>
      </c>
      <c r="U3" s="20">
        <v>2031</v>
      </c>
      <c r="V3" s="20">
        <v>2032</v>
      </c>
    </row>
    <row r="4" spans="1:22" ht="12.75">
      <c r="A4" s="20" t="s">
        <v>10</v>
      </c>
      <c r="B4" s="62">
        <v>0.3339714873872744</v>
      </c>
      <c r="C4" s="62">
        <v>0.26348584597975216</v>
      </c>
      <c r="D4" s="62">
        <v>0.2772959607840366</v>
      </c>
      <c r="E4" s="62">
        <v>0.2171960992763171</v>
      </c>
      <c r="F4" s="62">
        <v>0.23337904603546256</v>
      </c>
      <c r="G4" s="62">
        <v>0.24053212644995764</v>
      </c>
      <c r="H4" s="62">
        <v>0.23792796442480726</v>
      </c>
      <c r="I4" s="62">
        <v>0.24212760596211622</v>
      </c>
      <c r="J4" s="62">
        <v>0.22914893905642209</v>
      </c>
      <c r="K4" s="62">
        <v>0.2318824309862027</v>
      </c>
      <c r="L4" s="62">
        <v>0.21976817863037187</v>
      </c>
      <c r="M4" s="62">
        <v>0.2281807913178788</v>
      </c>
      <c r="N4" s="62">
        <v>0.21774234213430393</v>
      </c>
      <c r="O4" s="62">
        <v>0.22547725529469004</v>
      </c>
      <c r="P4" s="62">
        <v>0.23720229585687122</v>
      </c>
      <c r="Q4" s="62">
        <v>0.2194535097281612</v>
      </c>
      <c r="R4" s="62">
        <v>0.21666864751345657</v>
      </c>
      <c r="S4" s="62">
        <v>0.2120147130915</v>
      </c>
      <c r="T4" s="62">
        <v>0.21810661360354078</v>
      </c>
      <c r="U4" s="62">
        <v>0.21928841963129023</v>
      </c>
      <c r="V4" s="62">
        <v>0.2258789048664729</v>
      </c>
    </row>
    <row r="5" spans="1:22" ht="12.75">
      <c r="A5" s="20" t="s">
        <v>13</v>
      </c>
      <c r="B5" s="62">
        <v>0.3113008665511265</v>
      </c>
      <c r="C5" s="62">
        <v>0.2486183882882325</v>
      </c>
      <c r="D5" s="62">
        <v>0.27603759935847505</v>
      </c>
      <c r="E5" s="62">
        <v>0.21943809686142654</v>
      </c>
      <c r="F5" s="62">
        <v>0.23561963773466157</v>
      </c>
      <c r="G5" s="62">
        <v>0.22798335917122642</v>
      </c>
      <c r="H5" s="62">
        <v>0.21992525250774697</v>
      </c>
      <c r="I5" s="62">
        <v>0.26003833094602985</v>
      </c>
      <c r="J5" s="62">
        <v>0.21722004338632192</v>
      </c>
      <c r="K5" s="62">
        <v>0.22956405807181307</v>
      </c>
      <c r="L5" s="62">
        <v>0.2281262345228398</v>
      </c>
      <c r="M5" s="62">
        <v>0.21677638686378523</v>
      </c>
      <c r="N5" s="62">
        <v>0.2171698069064084</v>
      </c>
      <c r="O5" s="62">
        <v>0.23177220369665857</v>
      </c>
      <c r="P5" s="62">
        <v>0.214770449960212</v>
      </c>
      <c r="Q5" s="62">
        <v>0.23926433171984934</v>
      </c>
      <c r="R5" s="62">
        <v>0.22599450681355876</v>
      </c>
      <c r="S5" s="62">
        <v>0.22077223442269261</v>
      </c>
      <c r="T5" s="62">
        <v>0.2119937605302603</v>
      </c>
      <c r="U5" s="62">
        <v>0.2308562992935447</v>
      </c>
      <c r="V5" s="62">
        <v>0.23102277930402915</v>
      </c>
    </row>
    <row r="6" spans="1:22" ht="12.75">
      <c r="A6" s="20" t="s">
        <v>15</v>
      </c>
      <c r="B6" s="62">
        <v>0.31408785887363777</v>
      </c>
      <c r="C6" s="62">
        <v>0.23504451166349744</v>
      </c>
      <c r="D6" s="62">
        <v>0.2227939545871622</v>
      </c>
      <c r="E6" s="62">
        <v>0.20326350181973404</v>
      </c>
      <c r="F6" s="62">
        <v>0.20786865998255996</v>
      </c>
      <c r="G6" s="62">
        <v>0.2084856542432384</v>
      </c>
      <c r="H6" s="62">
        <v>0.20500062089148174</v>
      </c>
      <c r="I6" s="62">
        <v>0.20782548108896842</v>
      </c>
      <c r="J6" s="62">
        <v>0.239760067203224</v>
      </c>
      <c r="K6" s="62">
        <v>0.22820242942554442</v>
      </c>
      <c r="L6" s="62">
        <v>0.2147443299907949</v>
      </c>
      <c r="M6" s="62">
        <v>0.22157975811966812</v>
      </c>
      <c r="N6" s="62">
        <v>0.21836264565479674</v>
      </c>
      <c r="O6" s="62">
        <v>0.2147441865365393</v>
      </c>
      <c r="P6" s="62">
        <v>0.22780358675596188</v>
      </c>
      <c r="Q6" s="62">
        <v>0.22971929304922536</v>
      </c>
      <c r="R6" s="62">
        <v>0.23087833402839442</v>
      </c>
      <c r="S6" s="62">
        <v>0.21952573776154413</v>
      </c>
      <c r="T6" s="62">
        <v>0.20514369789941186</v>
      </c>
      <c r="U6" s="62">
        <v>0.22914899036575856</v>
      </c>
      <c r="V6" s="62">
        <v>0.2230282206137039</v>
      </c>
    </row>
    <row r="7" spans="2:22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</sheetData>
  <hyperlinks>
    <hyperlink ref="C1" location="Menu!A1" display="Back To Menu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="80" zoomScaleNormal="80" workbookViewId="0" topLeftCell="A1">
      <selection activeCell="C1" sqref="C1"/>
    </sheetView>
  </sheetViews>
  <sheetFormatPr defaultColWidth="9.140625" defaultRowHeight="12.75"/>
  <cols>
    <col min="1" max="1" width="29.28125" style="0" bestFit="1" customWidth="1"/>
    <col min="2" max="2" width="10.7109375" style="0" customWidth="1"/>
  </cols>
  <sheetData>
    <row r="1" spans="1:4" ht="12.75">
      <c r="A1" s="7" t="s">
        <v>69</v>
      </c>
      <c r="B1" s="7"/>
      <c r="C1" s="63" t="s">
        <v>46</v>
      </c>
      <c r="D1" s="7"/>
    </row>
    <row r="3" spans="1:22" ht="12.75">
      <c r="A3" s="20" t="s">
        <v>13</v>
      </c>
      <c r="B3" s="20">
        <v>2012</v>
      </c>
      <c r="C3" s="20">
        <v>2013</v>
      </c>
      <c r="D3" s="20">
        <v>2014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  <c r="M3" s="20">
        <v>2023</v>
      </c>
      <c r="N3" s="20">
        <v>2024</v>
      </c>
      <c r="O3" s="20">
        <v>2025</v>
      </c>
      <c r="P3" s="20">
        <v>2026</v>
      </c>
      <c r="Q3" s="20">
        <v>2027</v>
      </c>
      <c r="R3" s="20">
        <v>2028</v>
      </c>
      <c r="S3" s="20">
        <v>2029</v>
      </c>
      <c r="T3" s="20">
        <v>2030</v>
      </c>
      <c r="U3" s="17">
        <v>2031</v>
      </c>
      <c r="V3" s="17">
        <v>2032</v>
      </c>
    </row>
    <row r="4" spans="1:22" ht="12.75">
      <c r="A4" s="20" t="s">
        <v>38</v>
      </c>
      <c r="B4" s="54">
        <v>65750.1536</v>
      </c>
      <c r="C4" s="54">
        <v>62683.879600000015</v>
      </c>
      <c r="D4" s="54">
        <v>64093.111600000004</v>
      </c>
      <c r="E4" s="54">
        <v>61401.28160000002</v>
      </c>
      <c r="F4" s="54">
        <v>62090.117600000005</v>
      </c>
      <c r="G4" s="54">
        <v>61945.60360000001</v>
      </c>
      <c r="H4" s="54">
        <v>61551.295600000005</v>
      </c>
      <c r="I4" s="54">
        <v>63872.205600000016</v>
      </c>
      <c r="J4" s="54">
        <v>62091.915600000015</v>
      </c>
      <c r="K4" s="54">
        <v>62914.31560000001</v>
      </c>
      <c r="L4" s="54">
        <v>63377.115600000005</v>
      </c>
      <c r="M4" s="54">
        <v>63323.87559999999</v>
      </c>
      <c r="N4" s="54">
        <v>63904.6256</v>
      </c>
      <c r="O4" s="54">
        <v>64834.980599999995</v>
      </c>
      <c r="P4" s="54">
        <v>64348.7856</v>
      </c>
      <c r="Q4" s="54">
        <v>66031.64559999999</v>
      </c>
      <c r="R4" s="54">
        <v>66137.8856</v>
      </c>
      <c r="S4" s="54">
        <v>66282.18559999998</v>
      </c>
      <c r="T4" s="54">
        <v>66387.18559999998</v>
      </c>
      <c r="U4" s="54">
        <v>67741.18559999998</v>
      </c>
      <c r="V4" s="54">
        <v>68145.98559999999</v>
      </c>
    </row>
    <row r="5" spans="1:22" ht="12.75">
      <c r="A5" s="20" t="s">
        <v>12</v>
      </c>
      <c r="B5" s="54">
        <v>57700</v>
      </c>
      <c r="C5" s="54">
        <v>57706.778689028106</v>
      </c>
      <c r="D5" s="54">
        <v>57672.97925782019</v>
      </c>
      <c r="E5" s="54">
        <v>57590.75854752514</v>
      </c>
      <c r="F5" s="54">
        <v>57417.123225776195</v>
      </c>
      <c r="G5" s="54">
        <v>57483.07537949084</v>
      </c>
      <c r="H5" s="54">
        <v>57339.86968152853</v>
      </c>
      <c r="I5" s="54">
        <v>57446.232564730104</v>
      </c>
      <c r="J5" s="54">
        <v>57632.10635674313</v>
      </c>
      <c r="K5" s="54">
        <v>57688.783706995106</v>
      </c>
      <c r="L5" s="54">
        <v>58006.54118237154</v>
      </c>
      <c r="M5" s="54">
        <v>58196.235367877154</v>
      </c>
      <c r="N5" s="54">
        <v>58407.87751767365</v>
      </c>
      <c r="O5" s="54">
        <v>58511.26919709976</v>
      </c>
      <c r="P5" s="54">
        <v>58806.50537913545</v>
      </c>
      <c r="Q5" s="54">
        <v>59151.83155337631</v>
      </c>
      <c r="R5" s="54">
        <v>59699.70060488246</v>
      </c>
      <c r="S5" s="54">
        <v>60112.15927982109</v>
      </c>
      <c r="T5" s="54">
        <v>60686.78519254109</v>
      </c>
      <c r="U5" s="54">
        <v>60796.5</v>
      </c>
      <c r="V5" s="54">
        <v>61152</v>
      </c>
    </row>
    <row r="6" spans="1:22" ht="12.75">
      <c r="A6" s="20" t="s">
        <v>39</v>
      </c>
      <c r="B6" s="55">
        <f>(B4-B5)/B5</f>
        <v>0.13951739341421152</v>
      </c>
      <c r="C6" s="55">
        <f aca="true" t="shared" si="0" ref="C6:V6">(C4-C5)/C5</f>
        <v>0.08624811545611737</v>
      </c>
      <c r="D6" s="55">
        <f t="shared" si="0"/>
        <v>0.11131958890972804</v>
      </c>
      <c r="E6" s="55">
        <f t="shared" si="0"/>
        <v>0.06616552982767801</v>
      </c>
      <c r="F6" s="55">
        <f t="shared" si="0"/>
        <v>0.08138677299885984</v>
      </c>
      <c r="G6" s="55">
        <f t="shared" si="0"/>
        <v>0.07763203675253151</v>
      </c>
      <c r="H6" s="55">
        <f t="shared" si="0"/>
        <v>0.07344672985589545</v>
      </c>
      <c r="I6" s="55">
        <f t="shared" si="0"/>
        <v>0.11186065209810164</v>
      </c>
      <c r="J6" s="55">
        <f t="shared" si="0"/>
        <v>0.07738410974692889</v>
      </c>
      <c r="K6" s="55">
        <f t="shared" si="0"/>
        <v>0.09058141907698561</v>
      </c>
      <c r="L6" s="55">
        <f t="shared" si="0"/>
        <v>0.09258566892901739</v>
      </c>
      <c r="M6" s="55">
        <f t="shared" si="0"/>
        <v>0.08810948336622415</v>
      </c>
      <c r="N6" s="55">
        <f t="shared" si="0"/>
        <v>0.09410970430594888</v>
      </c>
      <c r="O6" s="55">
        <f t="shared" si="0"/>
        <v>0.10807681135061896</v>
      </c>
      <c r="P6" s="55">
        <f t="shared" si="0"/>
        <v>0.09424603936473587</v>
      </c>
      <c r="Q6" s="55">
        <f t="shared" si="0"/>
        <v>0.1163077096000925</v>
      </c>
      <c r="R6" s="55">
        <f t="shared" si="0"/>
        <v>0.10784283555671623</v>
      </c>
      <c r="S6" s="55">
        <f t="shared" si="0"/>
        <v>0.10264190130747962</v>
      </c>
      <c r="T6" s="55">
        <f t="shared" si="0"/>
        <v>0.09393149413621472</v>
      </c>
      <c r="U6" s="56">
        <f t="shared" si="0"/>
        <v>0.11422837827835455</v>
      </c>
      <c r="V6" s="56">
        <f t="shared" si="0"/>
        <v>0.11437051282051258</v>
      </c>
    </row>
    <row r="8" spans="1:22" ht="12.75">
      <c r="A8" s="20" t="s">
        <v>10</v>
      </c>
      <c r="B8" s="20">
        <v>2012</v>
      </c>
      <c r="C8" s="20">
        <v>2013</v>
      </c>
      <c r="D8" s="20">
        <v>2014</v>
      </c>
      <c r="E8" s="20">
        <v>2015</v>
      </c>
      <c r="F8" s="20">
        <v>2016</v>
      </c>
      <c r="G8" s="20">
        <v>2017</v>
      </c>
      <c r="H8" s="20">
        <v>2018</v>
      </c>
      <c r="I8" s="20">
        <v>2019</v>
      </c>
      <c r="J8" s="20">
        <v>2020</v>
      </c>
      <c r="K8" s="20">
        <v>2021</v>
      </c>
      <c r="L8" s="20">
        <v>2022</v>
      </c>
      <c r="M8" s="20">
        <v>2023</v>
      </c>
      <c r="N8" s="20">
        <v>2024</v>
      </c>
      <c r="O8" s="20">
        <v>2025</v>
      </c>
      <c r="P8" s="20">
        <v>2026</v>
      </c>
      <c r="Q8" s="20">
        <v>2027</v>
      </c>
      <c r="R8" s="20">
        <v>2028</v>
      </c>
      <c r="S8" s="20">
        <v>2029</v>
      </c>
      <c r="T8" s="20">
        <v>2030</v>
      </c>
      <c r="U8" s="20">
        <v>2031</v>
      </c>
      <c r="V8" s="20">
        <v>2032</v>
      </c>
    </row>
    <row r="9" spans="1:22" ht="12.75">
      <c r="A9" s="20" t="s">
        <v>38</v>
      </c>
      <c r="B9" s="54">
        <v>65950.2536</v>
      </c>
      <c r="C9" s="54">
        <v>63172.82960000001</v>
      </c>
      <c r="D9" s="54">
        <v>64431.84160000001</v>
      </c>
      <c r="E9" s="54">
        <v>61564.86760000002</v>
      </c>
      <c r="F9" s="54">
        <v>62727.927600000025</v>
      </c>
      <c r="G9" s="54">
        <v>62958.09160000001</v>
      </c>
      <c r="H9" s="54">
        <v>62642.197600000014</v>
      </c>
      <c r="I9" s="54">
        <v>62897.95960000001</v>
      </c>
      <c r="J9" s="54">
        <v>62392.3916</v>
      </c>
      <c r="K9" s="54">
        <v>62343.9456</v>
      </c>
      <c r="L9" s="54">
        <v>61783.66559999999</v>
      </c>
      <c r="M9" s="54">
        <v>62388.64560000002</v>
      </c>
      <c r="N9" s="54">
        <v>62305.84560000001</v>
      </c>
      <c r="O9" s="54">
        <v>62617.92560000001</v>
      </c>
      <c r="P9" s="54">
        <v>63311.72560000001</v>
      </c>
      <c r="Q9" s="54">
        <v>62443.875600000014</v>
      </c>
      <c r="R9" s="54">
        <v>62293.68560000001</v>
      </c>
      <c r="S9" s="54">
        <v>61710.38560000001</v>
      </c>
      <c r="T9" s="54">
        <v>61987.28560000001</v>
      </c>
      <c r="U9" s="54">
        <v>62059.685600000004</v>
      </c>
      <c r="V9" s="54">
        <v>62486.38560000001</v>
      </c>
    </row>
    <row r="10" spans="1:22" ht="12.75">
      <c r="A10" s="20" t="s">
        <v>12</v>
      </c>
      <c r="B10" s="54">
        <v>56891.81569288464</v>
      </c>
      <c r="C10" s="54">
        <v>57480.85364872687</v>
      </c>
      <c r="D10" s="54">
        <v>57937.288828953184</v>
      </c>
      <c r="E10" s="54">
        <v>57875.92487511569</v>
      </c>
      <c r="F10" s="54">
        <v>58148.14207402865</v>
      </c>
      <c r="G10" s="54">
        <v>57943.976997761085</v>
      </c>
      <c r="H10" s="54">
        <v>57720.26083375561</v>
      </c>
      <c r="I10" s="54">
        <v>57705.802250872846</v>
      </c>
      <c r="J10" s="54">
        <v>57752.248522863105</v>
      </c>
      <c r="K10" s="54">
        <v>57447.937579030724</v>
      </c>
      <c r="L10" s="54">
        <v>57388.55237115709</v>
      </c>
      <c r="M10" s="54">
        <v>57350.009459453955</v>
      </c>
      <c r="N10" s="54">
        <v>57432.04254310691</v>
      </c>
      <c r="O10" s="54">
        <v>57281.9117586312</v>
      </c>
      <c r="P10" s="54">
        <v>57192.28798471762</v>
      </c>
      <c r="Q10" s="54">
        <v>57105.23561945663</v>
      </c>
      <c r="R10" s="54">
        <v>57021.21949290444</v>
      </c>
      <c r="S10" s="54">
        <v>56687.57916704686</v>
      </c>
      <c r="T10" s="54">
        <v>56648.92483906912</v>
      </c>
      <c r="U10" s="54">
        <v>56581.1</v>
      </c>
      <c r="V10" s="54">
        <v>56468</v>
      </c>
    </row>
    <row r="11" spans="1:22" ht="12.75">
      <c r="A11" s="20" t="s">
        <v>39</v>
      </c>
      <c r="B11" s="55">
        <f aca="true" t="shared" si="1" ref="B11:V11">(B9-B10)/B10</f>
        <v>0.15922216221775962</v>
      </c>
      <c r="C11" s="55">
        <f t="shared" si="1"/>
        <v>0.09902385907588569</v>
      </c>
      <c r="D11" s="55">
        <f t="shared" si="1"/>
        <v>0.11209624927774114</v>
      </c>
      <c r="E11" s="55">
        <f t="shared" si="1"/>
        <v>0.06373881251736893</v>
      </c>
      <c r="F11" s="55">
        <f t="shared" si="1"/>
        <v>0.07876065103061816</v>
      </c>
      <c r="G11" s="55">
        <f t="shared" si="1"/>
        <v>0.08653383599183508</v>
      </c>
      <c r="H11" s="55">
        <f t="shared" si="1"/>
        <v>0.08527225440682674</v>
      </c>
      <c r="I11" s="55">
        <f t="shared" si="1"/>
        <v>0.08997634807249608</v>
      </c>
      <c r="J11" s="55">
        <f t="shared" si="1"/>
        <v>0.08034566957682948</v>
      </c>
      <c r="K11" s="55">
        <f t="shared" si="1"/>
        <v>0.08522513126313493</v>
      </c>
      <c r="L11" s="55">
        <f t="shared" si="1"/>
        <v>0.07658519072615325</v>
      </c>
      <c r="M11" s="55">
        <f t="shared" si="1"/>
        <v>0.0878576339923421</v>
      </c>
      <c r="N11" s="55">
        <f t="shared" si="1"/>
        <v>0.08486208814939773</v>
      </c>
      <c r="O11" s="55">
        <f t="shared" si="1"/>
        <v>0.09315355716221856</v>
      </c>
      <c r="P11" s="55">
        <f t="shared" si="1"/>
        <v>0.1069976010912095</v>
      </c>
      <c r="Q11" s="55">
        <f t="shared" si="1"/>
        <v>0.09348774981193539</v>
      </c>
      <c r="R11" s="55">
        <f t="shared" si="1"/>
        <v>0.09246498328138458</v>
      </c>
      <c r="S11" s="55">
        <f t="shared" si="1"/>
        <v>0.08860506140422668</v>
      </c>
      <c r="T11" s="55">
        <f t="shared" si="1"/>
        <v>0.09423587077947818</v>
      </c>
      <c r="U11" s="55">
        <f t="shared" si="1"/>
        <v>0.09682713132123635</v>
      </c>
      <c r="V11" s="55">
        <f t="shared" si="1"/>
        <v>0.10658046327123342</v>
      </c>
    </row>
    <row r="13" spans="1:22" ht="12.75">
      <c r="A13" s="20" t="s">
        <v>15</v>
      </c>
      <c r="B13" s="20">
        <v>2012</v>
      </c>
      <c r="C13" s="20">
        <v>2013</v>
      </c>
      <c r="D13" s="20">
        <v>2014</v>
      </c>
      <c r="E13" s="20">
        <v>2015</v>
      </c>
      <c r="F13" s="20">
        <v>2016</v>
      </c>
      <c r="G13" s="20">
        <v>2017</v>
      </c>
      <c r="H13" s="20">
        <v>2018</v>
      </c>
      <c r="I13" s="20">
        <v>2019</v>
      </c>
      <c r="J13" s="20">
        <v>2020</v>
      </c>
      <c r="K13" s="20">
        <v>2021</v>
      </c>
      <c r="L13" s="20">
        <v>2022</v>
      </c>
      <c r="M13" s="20">
        <v>2023</v>
      </c>
      <c r="N13" s="20">
        <v>2024</v>
      </c>
      <c r="O13" s="20">
        <v>2025</v>
      </c>
      <c r="P13" s="20">
        <v>2026</v>
      </c>
      <c r="Q13" s="20">
        <v>2027</v>
      </c>
      <c r="R13" s="20">
        <v>2028</v>
      </c>
      <c r="S13" s="20">
        <v>2029</v>
      </c>
      <c r="T13" s="20">
        <v>2030</v>
      </c>
      <c r="U13" s="20">
        <v>2031</v>
      </c>
      <c r="V13" s="20">
        <v>2032</v>
      </c>
    </row>
    <row r="14" spans="1:22" ht="12.75">
      <c r="A14" s="20" t="s">
        <v>38</v>
      </c>
      <c r="B14" s="54">
        <v>65757.11360000001</v>
      </c>
      <c r="C14" s="54">
        <v>62429.83960000001</v>
      </c>
      <c r="D14" s="54">
        <v>62398.03160000002</v>
      </c>
      <c r="E14" s="54">
        <v>61863.95760000001</v>
      </c>
      <c r="F14" s="54">
        <v>62474.72560000001</v>
      </c>
      <c r="G14" s="54">
        <v>62691.09560000001</v>
      </c>
      <c r="H14" s="54">
        <v>62505.37560000001</v>
      </c>
      <c r="I14" s="54">
        <v>63040.255600000004</v>
      </c>
      <c r="J14" s="54">
        <v>64610.9856</v>
      </c>
      <c r="K14" s="54">
        <v>64223.925599999995</v>
      </c>
      <c r="L14" s="54">
        <v>63938.9306</v>
      </c>
      <c r="M14" s="54">
        <v>64709.04559999999</v>
      </c>
      <c r="N14" s="54">
        <v>65304.595599999986</v>
      </c>
      <c r="O14" s="54">
        <v>66060.29059999998</v>
      </c>
      <c r="P14" s="54">
        <v>67836.09059999998</v>
      </c>
      <c r="Q14" s="54">
        <v>69121.93059999999</v>
      </c>
      <c r="R14" s="54">
        <v>70750.8506</v>
      </c>
      <c r="S14" s="54">
        <v>71012.6506</v>
      </c>
      <c r="T14" s="54">
        <v>71238.9506</v>
      </c>
      <c r="U14" s="54">
        <v>73550.2506</v>
      </c>
      <c r="V14" s="54">
        <v>74300.9506</v>
      </c>
    </row>
    <row r="15" spans="1:22" ht="12.75">
      <c r="A15" s="20" t="s">
        <v>12</v>
      </c>
      <c r="B15" s="54">
        <v>57583.71442900334</v>
      </c>
      <c r="C15" s="54">
        <v>58104.581917734424</v>
      </c>
      <c r="D15" s="54">
        <v>58585.00504623946</v>
      </c>
      <c r="E15" s="54">
        <v>58789.512765091546</v>
      </c>
      <c r="F15" s="54">
        <v>59051.64391054724</v>
      </c>
      <c r="G15" s="54">
        <v>59030.55592717983</v>
      </c>
      <c r="H15" s="54">
        <v>58820.98006519047</v>
      </c>
      <c r="I15" s="54">
        <v>58838.27474473131</v>
      </c>
      <c r="J15" s="54">
        <v>58510.65009993521</v>
      </c>
      <c r="K15" s="54">
        <v>58385.422290314</v>
      </c>
      <c r="L15" s="54">
        <v>58561.802466317386</v>
      </c>
      <c r="M15" s="54">
        <v>58773.376869401836</v>
      </c>
      <c r="N15" s="54">
        <v>59419.39188482947</v>
      </c>
      <c r="O15" s="54">
        <v>60270.19376708724</v>
      </c>
      <c r="P15" s="54">
        <v>61255.41439304221</v>
      </c>
      <c r="Q15" s="54">
        <v>62358.432475963746</v>
      </c>
      <c r="R15" s="54">
        <v>63553.8991445075</v>
      </c>
      <c r="S15" s="54">
        <v>64548.75453837451</v>
      </c>
      <c r="T15" s="54">
        <v>65702.22093681716</v>
      </c>
      <c r="U15" s="54">
        <v>66543.9</v>
      </c>
      <c r="V15" s="54">
        <v>67557</v>
      </c>
    </row>
    <row r="16" spans="1:22" ht="12.75">
      <c r="A16" s="20" t="s">
        <v>39</v>
      </c>
      <c r="B16" s="55">
        <f aca="true" t="shared" si="2" ref="B16:V16">(B14-B15)/B15</f>
        <v>0.14193942249199462</v>
      </c>
      <c r="C16" s="55">
        <f t="shared" si="2"/>
        <v>0.07443918430373297</v>
      </c>
      <c r="D16" s="55">
        <f t="shared" si="2"/>
        <v>0.06508536699367094</v>
      </c>
      <c r="E16" s="55">
        <f t="shared" si="2"/>
        <v>0.05229580396750675</v>
      </c>
      <c r="F16" s="55">
        <f t="shared" si="2"/>
        <v>0.05796759349558728</v>
      </c>
      <c r="G16" s="55">
        <f t="shared" si="2"/>
        <v>0.062010930023017705</v>
      </c>
      <c r="H16" s="55">
        <f t="shared" si="2"/>
        <v>0.06263743872893938</v>
      </c>
      <c r="I16" s="55">
        <f t="shared" si="2"/>
        <v>0.07141577270065967</v>
      </c>
      <c r="J16" s="55">
        <f t="shared" si="2"/>
        <v>0.10426025842552634</v>
      </c>
      <c r="K16" s="55">
        <f t="shared" si="2"/>
        <v>0.09999933340645863</v>
      </c>
      <c r="L16" s="55">
        <f t="shared" si="2"/>
        <v>0.09181971707198293</v>
      </c>
      <c r="M16" s="55">
        <f t="shared" si="2"/>
        <v>0.1009924739187198</v>
      </c>
      <c r="N16" s="55">
        <f t="shared" si="2"/>
        <v>0.09904516906833379</v>
      </c>
      <c r="O16" s="55">
        <f t="shared" si="2"/>
        <v>0.09606899316249802</v>
      </c>
      <c r="P16" s="55">
        <f t="shared" si="2"/>
        <v>0.10743011490760972</v>
      </c>
      <c r="Q16" s="55">
        <f t="shared" si="2"/>
        <v>0.10846164432762576</v>
      </c>
      <c r="R16" s="55">
        <f t="shared" si="2"/>
        <v>0.1132416980290734</v>
      </c>
      <c r="S16" s="55">
        <f t="shared" si="2"/>
        <v>0.10013974875042199</v>
      </c>
      <c r="T16" s="55">
        <f t="shared" si="2"/>
        <v>0.08427005334427366</v>
      </c>
      <c r="U16" s="55">
        <f t="shared" si="2"/>
        <v>0.10528914896782433</v>
      </c>
      <c r="V16" s="55">
        <f t="shared" si="2"/>
        <v>0.09982608167917457</v>
      </c>
    </row>
    <row r="19" spans="1:2" ht="12.75">
      <c r="A19" s="22"/>
      <c r="B19" s="35"/>
    </row>
    <row r="20" spans="1:2" ht="12.75">
      <c r="A20" s="22"/>
      <c r="B20" s="35"/>
    </row>
    <row r="21" spans="1:2" ht="12.75">
      <c r="A21" s="22"/>
      <c r="B21" s="35"/>
    </row>
    <row r="22" spans="1:2" ht="12.75">
      <c r="A22" s="53"/>
      <c r="B22" s="53"/>
    </row>
    <row r="23" spans="1:2" ht="12.75">
      <c r="A23" s="35"/>
      <c r="B23" s="38"/>
    </row>
    <row r="24" spans="1:2" ht="12.75">
      <c r="A24" s="35"/>
      <c r="B24" s="38"/>
    </row>
    <row r="25" spans="1:2" ht="12.75">
      <c r="A25" s="35"/>
      <c r="B25" s="38"/>
    </row>
    <row r="26" spans="1:2" ht="12.75">
      <c r="A26" s="35"/>
      <c r="B26" s="38"/>
    </row>
    <row r="27" spans="1:2" ht="12.75">
      <c r="A27" s="35"/>
      <c r="B27" s="38"/>
    </row>
    <row r="28" spans="1:2" ht="12.75">
      <c r="A28" s="35"/>
      <c r="B28" s="38"/>
    </row>
    <row r="29" spans="1:2" ht="12.75">
      <c r="A29" s="35"/>
      <c r="B29" s="38"/>
    </row>
    <row r="30" spans="1:2" ht="12.75">
      <c r="A30" s="35"/>
      <c r="B30" s="38"/>
    </row>
    <row r="31" spans="1:2" ht="12.75">
      <c r="A31" s="35"/>
      <c r="B31" s="38"/>
    </row>
    <row r="32" spans="1:2" ht="12.75">
      <c r="A32" s="35"/>
      <c r="B32" s="38"/>
    </row>
    <row r="33" spans="1:2" ht="12.75">
      <c r="A33" s="35"/>
      <c r="B33" s="38"/>
    </row>
    <row r="34" spans="1:2" ht="12.75">
      <c r="A34" s="35"/>
      <c r="B34" s="38"/>
    </row>
    <row r="35" spans="1:2" ht="12.75">
      <c r="A35" s="35"/>
      <c r="B35" s="38"/>
    </row>
    <row r="36" spans="1:2" ht="12.75">
      <c r="A36" s="35"/>
      <c r="B36" s="38"/>
    </row>
    <row r="37" spans="1:2" ht="12.75">
      <c r="A37" s="35"/>
      <c r="B37" s="35"/>
    </row>
    <row r="38" spans="1:2" ht="12.75">
      <c r="A38" s="35"/>
      <c r="B38" s="35"/>
    </row>
    <row r="39" spans="1:2" ht="12.75">
      <c r="A39" s="35"/>
      <c r="B39" s="35"/>
    </row>
  </sheetData>
  <hyperlinks>
    <hyperlink ref="C1" location="Menu!A1" display="Back To Menu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gregory.hunt</dc:creator>
  <cp:keywords/>
  <dc:description/>
  <cp:lastModifiedBy>gregory.hunt</cp:lastModifiedBy>
  <cp:lastPrinted>2012-10-25T14:42:29Z</cp:lastPrinted>
  <dcterms:created xsi:type="dcterms:W3CDTF">2012-10-02T12:28:39Z</dcterms:created>
  <dcterms:modified xsi:type="dcterms:W3CDTF">2012-11-28T13:10:26Z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